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-210" windowWidth="17400" windowHeight="8265"/>
  </bookViews>
  <sheets>
    <sheet name="21.11.2018" sheetId="1" r:id="rId1"/>
  </sheets>
  <definedNames>
    <definedName name="_xlnm._FilterDatabase" localSheetId="0" hidden="1">'21.11.2018'!$B$5:$P$82</definedName>
    <definedName name="Z_019405A9_E949_448A_8965_7316BCB45714_.wvu.FilterData" localSheetId="0" hidden="1">'21.11.2018'!$B$5:$P$82</definedName>
    <definedName name="Z_04794CC2_DF6F_4444_BCC9_00916C90FBC5_.wvu.FilterData" localSheetId="0" hidden="1">'21.11.2018'!$B$5:$P$82</definedName>
    <definedName name="Z_08E6B6D9_28FE_4A98_B5A3_458E3C63C4E5_.wvu.FilterData" localSheetId="0" hidden="1">'21.11.2018'!$B$5:$P$82</definedName>
    <definedName name="Z_0A8D172E_D3B9_4D1B_B23D_8F3564C8088F_.wvu.FilterData" localSheetId="0" hidden="1">'21.11.2018'!$B$5:$P$82</definedName>
    <definedName name="Z_0BEA56FF_C0A0_4ECF_9557_D0C8002CE0AD_.wvu.FilterData" localSheetId="0" hidden="1">'21.11.2018'!$B$5:$P$82</definedName>
    <definedName name="Z_18F9D9D0_3FB1_41BF_9592_5111FC31115E_.wvu.FilterData" localSheetId="0" hidden="1">'21.11.2018'!$B$5:$P$82</definedName>
    <definedName name="Z_2490238E_8097_4A90_AC1B_A40B7FA21697_.wvu.Rows" localSheetId="0" hidden="1">'21.11.2018'!#REF!</definedName>
    <definedName name="Z_2A26EEBB_25FA_4552_8DD6_8C59926E8570_.wvu.FilterData" localSheetId="0" hidden="1">'21.11.2018'!$B$5:$P$82</definedName>
    <definedName name="Z_2A26EEBB_25FA_4552_8DD6_8C59926E8570_.wvu.PrintTitles" localSheetId="0" hidden="1">'21.11.2018'!$2:$5</definedName>
    <definedName name="Z_2C5FCB56_0574_4579_93B7_FDA5721F91F8_.wvu.Rows" localSheetId="0" hidden="1">'21.11.2018'!#REF!</definedName>
    <definedName name="Z_2F954143_2512_452E_B5DE_69BB5713BC13_.wvu.PrintArea" localSheetId="0" hidden="1">'21.11.2018'!#REF!</definedName>
    <definedName name="Z_3CE56861_3905_4A76_BB0B_AC5AA8326C7E_.wvu.FilterData" localSheetId="0" hidden="1">'21.11.2018'!$B$1:$N$82</definedName>
    <definedName name="Z_3CE56861_3905_4A76_BB0B_AC5AA8326C7E_.wvu.PrintTitles" localSheetId="0" hidden="1">'21.11.2018'!#REF!</definedName>
    <definedName name="Z_3CE56861_3905_4A76_BB0B_AC5AA8326C7E_.wvu.Rows" localSheetId="0" hidden="1">'21.11.2018'!#REF!,'21.11.2018'!$2:$5,'21.11.2018'!#REF!</definedName>
    <definedName name="Z_56F37D30_EF1F_42E1_8580_7B46DAF53C23_.wvu.FilterData" localSheetId="0" hidden="1">'21.11.2018'!$B$5:$P$82</definedName>
    <definedName name="Z_57C1A59D_7A89_44AD_8D91_5A00C7CFE636_.wvu.FilterData" localSheetId="0" hidden="1">'21.11.2018'!$B$5:$P$82</definedName>
    <definedName name="Z_58445AEF_C284_4D01_AEAA_201AF9D0F2DC_.wvu.FilterData" localSheetId="0" hidden="1">'21.11.2018'!$B$1:$P$82</definedName>
    <definedName name="Z_5A4F350B_5B36_45A2_9B84_87109BE027B5_.wvu.FilterData" localSheetId="0" hidden="1">'21.11.2018'!$B$5:$P$82</definedName>
    <definedName name="Z_5A4F350B_5B36_45A2_9B84_87109BE027B5_.wvu.PrintTitles" localSheetId="0" hidden="1">'21.11.2018'!$2:$5</definedName>
    <definedName name="Z_61655005_565A_4894_BABD_ADBCA86896B5_.wvu.FilterData" localSheetId="0" hidden="1">'21.11.2018'!$B$5:$P$82</definedName>
    <definedName name="Z_70B07D57_084B_47B2_A70E_18B27D12852D_.wvu.PrintTitles" localSheetId="0" hidden="1">'21.11.2018'!#REF!</definedName>
    <definedName name="Z_70B07D57_084B_47B2_A70E_18B27D12852D_.wvu.Rows" localSheetId="0" hidden="1">'21.11.2018'!#REF!</definedName>
    <definedName name="Z_72B1A13D_1963_454B_9FFA_0648D1E57FBE_.wvu.FilterData" localSheetId="0" hidden="1">'21.11.2018'!$B$1:$E$82</definedName>
    <definedName name="Z_7C842407_1D90_4E0F_B719_0A31CBB26AFE_.wvu.FilterData" localSheetId="0" hidden="1">'21.11.2018'!$B$5:$P$82</definedName>
    <definedName name="Z_7EE39A81_51E5_4676_872C_E24F5BD9E752_.wvu.FilterData" localSheetId="0" hidden="1">'21.11.2018'!$B$5:$P$82</definedName>
    <definedName name="Z_8F294AAB_046B_46BF_A72F_1CB3500DAFF1_.wvu.FilterData" localSheetId="0" hidden="1">'21.11.2018'!$B$5:$P$82</definedName>
    <definedName name="Z_91C99AD1_D0AA_4416_BA9F_4DB70F5CBD26_.wvu.FilterData" localSheetId="0" hidden="1">'21.11.2018'!$B$5:$P$82</definedName>
    <definedName name="Z_9CDFCE14_213D_4802_A65C_DFFFE0E06503_.wvu.FilterData" localSheetId="0" hidden="1">'21.11.2018'!$B$5:$N$82</definedName>
    <definedName name="Z_A3289F50_9C24_401D_A346_BF7B26635371_.wvu.FilterData" localSheetId="0" hidden="1">'21.11.2018'!$B$5:$P$82</definedName>
    <definedName name="Z_B4806384_12F6_4BAA_88D5_287700DE33D6_.wvu.Rows" localSheetId="0" hidden="1">'21.11.2018'!#REF!</definedName>
    <definedName name="Z_B6182C9E_8100_4753_A0E1_6E80C78A1B8A_.wvu.FilterData" localSheetId="0" hidden="1">'21.11.2018'!$B$5:$P$82</definedName>
    <definedName name="Z_B6182C9E_8100_4753_A0E1_6E80C78A1B8A_.wvu.PrintTitles" localSheetId="0" hidden="1">'21.11.2018'!$2:$5</definedName>
    <definedName name="Z_BE28015B_4BCA_4270_BD39_A91508FE316C_.wvu.FilterData" localSheetId="0" hidden="1">'21.11.2018'!$B$5:$P$82</definedName>
    <definedName name="Z_C3E6E9C8_BA78_43E6_B0E3_4F101E5421BD_.wvu.FilterData" localSheetId="0" hidden="1">'21.11.2018'!$B$5:$P$82</definedName>
    <definedName name="Z_CD13C7A6_F330_4B90_B3CA_FD2A6E736E98_.wvu.FilterData" localSheetId="0" hidden="1">'21.11.2018'!$B$5:$P$82</definedName>
    <definedName name="Z_CF8FE01B_9723_4303_8150_591E36DA3D8B_.wvu.FilterData" localSheetId="0" hidden="1">'21.11.2018'!$B$5:$P$82</definedName>
    <definedName name="Z_E1CE0088_65FE_4A87_B8F5_04B0B9F5A24A_.wvu.FilterData" localSheetId="0" hidden="1">'21.11.2018'!$B$5:$P$82</definedName>
    <definedName name="Z_E55755CC_D30C_446B_ACB5_846599C0A7B0_.wvu.FilterData" localSheetId="0" hidden="1">'21.11.2018'!$B$5:$P$82</definedName>
    <definedName name="Z_F48409BF_2A70_45C0_89A1_A942C2E7FFD9_.wvu.FilterData" localSheetId="0" hidden="1">'21.11.2018'!$B$5:$P$82</definedName>
    <definedName name="Z_F6334343_A946_49A9_A920_7A5489CF891A_.wvu.FilterData" localSheetId="0" hidden="1">'21.11.2018'!$B$5:$P$82</definedName>
    <definedName name="Z_F6334343_A946_49A9_A920_7A5489CF891A_.wvu.PrintTitles" localSheetId="0" hidden="1">'21.11.2018'!$2:$5</definedName>
    <definedName name="Z_F64473DD_D579_4EC0_BC2F_52D48BB639B8_.wvu.FilterData" localSheetId="0" hidden="1">'21.11.2018'!$B$5:$P$82</definedName>
    <definedName name="_xlnm.Print_Titles" localSheetId="0">'21.11.2018'!$2:$5</definedName>
  </definedNames>
  <calcPr calcId="125725"/>
  <customWorkbookViews>
    <customWorkbookView name="Халилова Н.В. - Личное представление" guid="{C3E6E9C8-BA78-43E6-B0E3-4F101E5421BD}" mergeInterval="0" personalView="1" maximized="1" windowWidth="1916" windowHeight="815" activeSheetId="1"/>
    <customWorkbookView name="Махрова - Личное представление" guid="{B6182C9E-8100-4753-A0E1-6E80C78A1B8A}" mergeInterval="0" personalView="1" maximized="1" windowWidth="1596" windowHeight="675" activeSheetId="1"/>
    <customWorkbookView name="Dozenko - Личное представление" guid="{7C842407-1D90-4E0F-B719-0A31CBB26AFE}" mergeInterval="0" personalView="1" maximized="1" xWindow="1" yWindow="1" windowWidth="1920" windowHeight="850" activeSheetId="1"/>
    <customWorkbookView name="fefelova - Личное представление" guid="{CD13C7A6-F330-4B90-B3CA-FD2A6E736E98}" mergeInterval="0" personalView="1" maximized="1" xWindow="1" yWindow="1" windowWidth="1920" windowHeight="850" activeSheetId="1"/>
    <customWorkbookView name="Басалина Т. Ю. - Личное представление" guid="{BE28015B-4BCA-4270-BD39-A91508FE316C}" mergeInterval="0" personalView="1" maximized="1" xWindow="1" yWindow="1" windowWidth="1920" windowHeight="803" activeSheetId="1"/>
    <customWorkbookView name="noskova - Личное представление" guid="{F6334343-A946-49A9-A920-7A5489CF891A}" mergeInterval="0" personalView="1" maximized="1" windowWidth="1436" windowHeight="681" activeSheetId="1"/>
    <customWorkbookView name="krapivina - Личное представление" guid="{CF8FE01B-9723-4303-8150-591E36DA3D8B}" mergeInterval="0" personalView="1" maximized="1" xWindow="1" yWindow="1" windowWidth="1600" windowHeight="670" activeSheetId="1"/>
    <customWorkbookView name="Акимов А.В. - Личное представление" guid="{8E1576EF-45C4-4ACF-989A-6F87E3CE0ADF}" mergeInterval="0" personalView="1" maximized="1" xWindow="1" yWindow="1" windowWidth="1920" windowHeight="776" activeSheetId="1" showComments="commIndAndComment"/>
    <customWorkbookView name="kiseleva - Личное представление" guid="{70B07D57-084B-47B2-A70E-18B27D12852D}" mergeInterval="0" personalView="1" maximized="1" xWindow="1" yWindow="1" windowWidth="1152" windowHeight="643" activeSheetId="1"/>
    <customWorkbookView name="Карманова Н.С. - Личное представление" guid="{C93F96C1-6B45-438B-9D06-0049BDE0B44C}" mergeInterval="0" personalView="1" maximized="1" xWindow="1" yWindow="1" windowWidth="1600" windowHeight="680" activeSheetId="1"/>
    <customWorkbookView name="Krylova - Личное представление" guid="{484A7967-0590-41A7-8455-04E148123078}" mergeInterval="0" personalView="1" maximized="1" xWindow="1" yWindow="1" windowWidth="1920" windowHeight="850" activeSheetId="1"/>
    <customWorkbookView name="Marochkina - Личное представление" guid="{2490238E-8097-4A90-AC1B-A40B7FA21697}" mergeInterval="0" personalView="1" maximized="1" xWindow="1" yWindow="1" windowWidth="1920" windowHeight="850" activeSheetId="1"/>
    <customWorkbookView name="Зуева Н.А. - Личное представление" guid="{18155D2D-0BA0-4919-8B2E-FC2D2F833CEF}" mergeInterval="0" personalView="1" maximized="1" windowWidth="1916" windowHeight="807" activeSheetId="1"/>
    <customWorkbookView name="Григорьева С.М. - Личное представление" guid="{2F954143-2512-452E-B5DE-69BB5713BC13}" mergeInterval="0" personalView="1" maximized="1" windowWidth="1916" windowHeight="807" activeSheetId="1"/>
    <customWorkbookView name="Алесенко О.А. - Личное представление" guid="{B4806384-12F6-4BAA-88D5-287700DE33D6}" mergeInterval="0" personalView="1" maximized="1" xWindow="1" yWindow="1" windowWidth="1920" windowHeight="850" activeSheetId="1"/>
    <customWorkbookView name="garkusheva - Личное представление" guid="{A7A89421-6DDD-4D15-B049-09DA6B6BE722}" mergeInterval="0" personalView="1" maximized="1" xWindow="1" yWindow="1" windowWidth="1280" windowHeight="794" activeSheetId="1"/>
    <customWorkbookView name="Кожанова В. В. - Личное представление" guid="{2C5FCB56-0574-4579-93B7-FDA5721F91F8}" mergeInterval="0" personalView="1" xWindow="13" yWindow="34" windowWidth="1575" windowHeight="598" activeSheetId="1"/>
    <customWorkbookView name="ivanov - Личное представление" guid="{58445AEF-C284-4D01-AEAA-201AF9D0F2DC}" mergeInterval="0" personalView="1" maximized="1" xWindow="1" yWindow="1" windowWidth="1280" windowHeight="790" activeSheetId="1"/>
    <customWorkbookView name="mahrova - Личное представление" guid="{72B1A13D-1963-454B-9FFA-0648D1E57FBE}" mergeInterval="0" personalView="1" maximized="1" xWindow="1" yWindow="1" windowWidth="1440" windowHeight="670" activeSheetId="1"/>
    <customWorkbookView name="karmanova - Личное представление" guid="{3CE56861-3905-4A76-BB0B-AC5AA8326C7E}" mergeInterval="0" personalView="1" maximized="1" xWindow="1" yWindow="1" windowWidth="1680" windowHeight="820" activeSheetId="1"/>
    <customWorkbookView name="Solodyagina - Личное представление" guid="{9CDFCE14-213D-4802-A65C-DFFFE0E06503}" mergeInterval="0" personalView="1" maximized="1" xWindow="1" yWindow="1" windowWidth="1280" windowHeight="794" activeSheetId="1"/>
    <customWorkbookView name="NVOrel - Личное представление" guid="{5A4F350B-5B36-45A2-9B84-87109BE027B5}" mergeInterval="0" personalView="1" maximized="1" xWindow="1" yWindow="1" windowWidth="1920" windowHeight="800" activeSheetId="1"/>
    <customWorkbookView name="Маслюк Э.В. - Личное представление" guid="{E1CE0088-65FE-4A87-B8F5-04B0B9F5A24A}" mergeInterval="0" personalView="1" maximized="1" xWindow="1" yWindow="1" windowWidth="1920" windowHeight="850" activeSheetId="1"/>
    <customWorkbookView name="Демидова Т.Н. - Личное представление" guid="{61655005-565A-4894-BABD-ADBCA86896B5}" mergeInterval="0" personalView="1" maximized="1" xWindow="1" yWindow="1" windowWidth="1920" windowHeight="850" activeSheetId="1"/>
    <customWorkbookView name="mirsanova - Личное представление" guid="{8F294AAB-046B-46BF-A72F-1CB3500DAFF1}" mergeInterval="0" personalView="1" maximized="1" xWindow="1" yWindow="1" windowWidth="1920" windowHeight="850" activeSheetId="1"/>
    <customWorkbookView name="bogdashkina - Личное представление" guid="{04794CC2-DF6F-4444-BCC9-00916C90FBC5}" mergeInterval="0" personalView="1" maximized="1" xWindow="1" yWindow="1" windowWidth="1596" windowHeight="670" activeSheetId="1"/>
    <customWorkbookView name="Киселёва Е.А. - Личное представление" guid="{2A26EEBB-25FA-4552-8DD6-8C59926E8570}" mergeInterval="0" personalView="1" maximized="1" xWindow="1" yWindow="1" windowWidth="1280" windowHeight="771" activeSheetId="1"/>
  </customWorkbookViews>
  <fileRecoveryPr autoRecover="0"/>
</workbook>
</file>

<file path=xl/calcChain.xml><?xml version="1.0" encoding="utf-8"?>
<calcChain xmlns="http://schemas.openxmlformats.org/spreadsheetml/2006/main">
  <c r="K80" i="1"/>
  <c r="H82"/>
  <c r="P11"/>
  <c r="Q11"/>
  <c r="O11"/>
  <c r="G11"/>
  <c r="F78"/>
  <c r="G78"/>
  <c r="H78"/>
  <c r="I78"/>
  <c r="J78"/>
  <c r="J82" s="1"/>
  <c r="K78"/>
  <c r="L78"/>
  <c r="M78"/>
  <c r="N78"/>
  <c r="O78"/>
  <c r="P78"/>
  <c r="Q78"/>
  <c r="E78"/>
  <c r="Q75"/>
  <c r="P75"/>
  <c r="P76"/>
  <c r="P77"/>
  <c r="O75"/>
  <c r="O76"/>
  <c r="O77"/>
  <c r="Q77" s="1"/>
  <c r="N76"/>
  <c r="N77"/>
  <c r="N75"/>
  <c r="K76"/>
  <c r="K77"/>
  <c r="K75"/>
  <c r="G75"/>
  <c r="G76"/>
  <c r="G77"/>
  <c r="E45"/>
  <c r="N60"/>
  <c r="K60"/>
  <c r="N64"/>
  <c r="K64"/>
  <c r="N62"/>
  <c r="N65"/>
  <c r="N70"/>
  <c r="N23"/>
  <c r="N52"/>
  <c r="N57"/>
  <c r="J32"/>
  <c r="J45"/>
  <c r="J48"/>
  <c r="J57"/>
  <c r="J70"/>
  <c r="J81"/>
  <c r="J23"/>
  <c r="J62"/>
  <c r="O8"/>
  <c r="O9"/>
  <c r="O60"/>
  <c r="O62"/>
  <c r="Q76" l="1"/>
  <c r="N82"/>
  <c r="I65"/>
  <c r="I23"/>
  <c r="I62"/>
  <c r="I82"/>
  <c r="J65"/>
  <c r="K65"/>
  <c r="K23"/>
  <c r="K52"/>
  <c r="K57"/>
  <c r="K62"/>
  <c r="L65"/>
  <c r="L82" s="1"/>
  <c r="L23"/>
  <c r="L62"/>
  <c r="M65"/>
  <c r="M23"/>
  <c r="M57"/>
  <c r="M62"/>
  <c r="M82" s="1"/>
  <c r="O64"/>
  <c r="O65" s="1"/>
  <c r="P64"/>
  <c r="P65"/>
  <c r="P8"/>
  <c r="P9"/>
  <c r="P23"/>
  <c r="P52"/>
  <c r="P57"/>
  <c r="P60"/>
  <c r="P62" s="1"/>
  <c r="P82" s="1"/>
  <c r="Q64"/>
  <c r="Q65" s="1"/>
  <c r="Q8"/>
  <c r="Q9"/>
  <c r="Q52"/>
  <c r="Q57"/>
  <c r="Q60"/>
  <c r="Q62" s="1"/>
  <c r="H62"/>
  <c r="H65"/>
  <c r="Q7"/>
  <c r="P7"/>
  <c r="O7"/>
  <c r="K82" l="1"/>
  <c r="Q70"/>
  <c r="P70"/>
  <c r="E70"/>
  <c r="H70"/>
  <c r="I70"/>
  <c r="K70"/>
  <c r="L70"/>
  <c r="M70"/>
  <c r="F70"/>
  <c r="G70"/>
  <c r="O70"/>
  <c r="K69"/>
  <c r="G64"/>
  <c r="G65"/>
  <c r="F65"/>
  <c r="E65"/>
  <c r="O59"/>
  <c r="P59"/>
  <c r="Q59"/>
  <c r="O61"/>
  <c r="P61"/>
  <c r="Q61"/>
  <c r="N59"/>
  <c r="N61"/>
  <c r="K59"/>
  <c r="K61"/>
  <c r="G59"/>
  <c r="G60"/>
  <c r="G61"/>
  <c r="G62"/>
  <c r="F62"/>
  <c r="E62"/>
  <c r="N73"/>
  <c r="N72"/>
  <c r="K73"/>
  <c r="K72"/>
  <c r="M74"/>
  <c r="L74"/>
  <c r="J74"/>
  <c r="I74"/>
  <c r="G8"/>
  <c r="G9"/>
  <c r="H81"/>
  <c r="H57"/>
  <c r="H48"/>
  <c r="H45"/>
  <c r="H32"/>
  <c r="H23"/>
  <c r="P21"/>
  <c r="O21"/>
  <c r="N21"/>
  <c r="K21"/>
  <c r="G21"/>
  <c r="Q21"/>
  <c r="P39"/>
  <c r="O39"/>
  <c r="N39"/>
  <c r="K39"/>
  <c r="G39"/>
  <c r="N20"/>
  <c r="O20"/>
  <c r="P20"/>
  <c r="Q20"/>
  <c r="G73"/>
  <c r="G74"/>
  <c r="O73"/>
  <c r="P73"/>
  <c r="P74"/>
  <c r="O52"/>
  <c r="N53"/>
  <c r="O53"/>
  <c r="P53"/>
  <c r="N54"/>
  <c r="O54"/>
  <c r="P54"/>
  <c r="K53"/>
  <c r="K54"/>
  <c r="G52"/>
  <c r="G53"/>
  <c r="G54"/>
  <c r="G55"/>
  <c r="G68"/>
  <c r="N47"/>
  <c r="N48"/>
  <c r="N68"/>
  <c r="N67"/>
  <c r="N80"/>
  <c r="N81"/>
  <c r="K81"/>
  <c r="K68"/>
  <c r="K67"/>
  <c r="M81"/>
  <c r="L81"/>
  <c r="I81"/>
  <c r="F81"/>
  <c r="E81"/>
  <c r="P72"/>
  <c r="O72"/>
  <c r="G72"/>
  <c r="F32"/>
  <c r="I32"/>
  <c r="L32"/>
  <c r="M32"/>
  <c r="E32"/>
  <c r="N56"/>
  <c r="K56"/>
  <c r="F57"/>
  <c r="I57"/>
  <c r="L57"/>
  <c r="E57"/>
  <c r="N51"/>
  <c r="K51"/>
  <c r="K55"/>
  <c r="K50"/>
  <c r="N55"/>
  <c r="N50"/>
  <c r="O55"/>
  <c r="P55"/>
  <c r="G47"/>
  <c r="G48"/>
  <c r="F48"/>
  <c r="I48"/>
  <c r="K48"/>
  <c r="L48"/>
  <c r="M48"/>
  <c r="E48"/>
  <c r="N34"/>
  <c r="N35"/>
  <c r="N36"/>
  <c r="N37"/>
  <c r="N38"/>
  <c r="N40"/>
  <c r="N41"/>
  <c r="N42"/>
  <c r="N43"/>
  <c r="N44"/>
  <c r="K35"/>
  <c r="K36"/>
  <c r="K37"/>
  <c r="K38"/>
  <c r="K40"/>
  <c r="K41"/>
  <c r="K42"/>
  <c r="K43"/>
  <c r="K44"/>
  <c r="K34"/>
  <c r="F45"/>
  <c r="I45"/>
  <c r="L45"/>
  <c r="M45"/>
  <c r="K25"/>
  <c r="K26"/>
  <c r="K27"/>
  <c r="K28"/>
  <c r="K29"/>
  <c r="K30"/>
  <c r="G26"/>
  <c r="G27"/>
  <c r="G28"/>
  <c r="G29"/>
  <c r="G30"/>
  <c r="G25"/>
  <c r="N25"/>
  <c r="N26"/>
  <c r="N27"/>
  <c r="N28"/>
  <c r="N29"/>
  <c r="N30"/>
  <c r="N12"/>
  <c r="K12"/>
  <c r="N7"/>
  <c r="N10"/>
  <c r="N13"/>
  <c r="N14"/>
  <c r="N15"/>
  <c r="N16"/>
  <c r="N17"/>
  <c r="N18"/>
  <c r="N19"/>
  <c r="N22"/>
  <c r="K10"/>
  <c r="K13"/>
  <c r="K14"/>
  <c r="K15"/>
  <c r="K16"/>
  <c r="K17"/>
  <c r="K18"/>
  <c r="K19"/>
  <c r="K20"/>
  <c r="K22"/>
  <c r="K7"/>
  <c r="G10"/>
  <c r="G23" s="1"/>
  <c r="G82" s="1"/>
  <c r="G13"/>
  <c r="G14"/>
  <c r="G15"/>
  <c r="G16"/>
  <c r="G17"/>
  <c r="G18"/>
  <c r="G19"/>
  <c r="G20"/>
  <c r="G22"/>
  <c r="G7"/>
  <c r="G56"/>
  <c r="G80"/>
  <c r="G81"/>
  <c r="G51"/>
  <c r="G50"/>
  <c r="G31"/>
  <c r="G36"/>
  <c r="G38"/>
  <c r="G12"/>
  <c r="G40"/>
  <c r="G41"/>
  <c r="G34"/>
  <c r="G35"/>
  <c r="G42"/>
  <c r="G43"/>
  <c r="G44"/>
  <c r="G37"/>
  <c r="G67"/>
  <c r="O10"/>
  <c r="O23" s="1"/>
  <c r="O82" s="1"/>
  <c r="P10"/>
  <c r="F23"/>
  <c r="F82" s="1"/>
  <c r="E23"/>
  <c r="E82" s="1"/>
  <c r="Q73"/>
  <c r="Q53"/>
  <c r="Q54"/>
  <c r="Q39"/>
  <c r="Q72"/>
  <c r="N32"/>
  <c r="G32"/>
  <c r="K32"/>
  <c r="G57"/>
  <c r="Q55"/>
  <c r="G45"/>
  <c r="N45"/>
  <c r="K45"/>
  <c r="O14"/>
  <c r="P14"/>
  <c r="O56"/>
  <c r="P56"/>
  <c r="O80"/>
  <c r="O81"/>
  <c r="P80"/>
  <c r="P81"/>
  <c r="O51"/>
  <c r="P51"/>
  <c r="O50"/>
  <c r="P50"/>
  <c r="O19"/>
  <c r="P19"/>
  <c r="O22"/>
  <c r="P22"/>
  <c r="O27"/>
  <c r="P27"/>
  <c r="O25"/>
  <c r="P25"/>
  <c r="O26"/>
  <c r="P26"/>
  <c r="O28"/>
  <c r="P28"/>
  <c r="O29"/>
  <c r="P29"/>
  <c r="O30"/>
  <c r="P30"/>
  <c r="O31"/>
  <c r="P31"/>
  <c r="O16"/>
  <c r="P16"/>
  <c r="O15"/>
  <c r="P15"/>
  <c r="O36"/>
  <c r="P36"/>
  <c r="O38"/>
  <c r="P38"/>
  <c r="O12"/>
  <c r="P12"/>
  <c r="O40"/>
  <c r="P40"/>
  <c r="O41"/>
  <c r="P41"/>
  <c r="O34"/>
  <c r="P34"/>
  <c r="O35"/>
  <c r="P35"/>
  <c r="O42"/>
  <c r="P42"/>
  <c r="O43"/>
  <c r="P43"/>
  <c r="O44"/>
  <c r="P44"/>
  <c r="O37"/>
  <c r="P37"/>
  <c r="O17"/>
  <c r="P17"/>
  <c r="O68"/>
  <c r="P68"/>
  <c r="O18"/>
  <c r="P18"/>
  <c r="O13"/>
  <c r="P13"/>
  <c r="O67"/>
  <c r="P67"/>
  <c r="P47"/>
  <c r="P48"/>
  <c r="O47"/>
  <c r="O48"/>
  <c r="Q38"/>
  <c r="Q26"/>
  <c r="O32"/>
  <c r="P32"/>
  <c r="Q56"/>
  <c r="O57"/>
  <c r="O45"/>
  <c r="P45"/>
  <c r="Q19"/>
  <c r="Q50"/>
  <c r="Q44"/>
  <c r="Q13"/>
  <c r="Q18"/>
  <c r="Q37"/>
  <c r="Q41"/>
  <c r="Q25"/>
  <c r="Q80"/>
  <c r="Q81"/>
  <c r="Q14"/>
  <c r="Q43"/>
  <c r="Q12"/>
  <c r="Q36"/>
  <c r="Q16"/>
  <c r="Q30"/>
  <c r="Q28"/>
  <c r="Q47"/>
  <c r="Q48"/>
  <c r="Q67"/>
  <c r="Q34"/>
  <c r="Q15"/>
  <c r="Q40"/>
  <c r="Q51"/>
  <c r="Q42"/>
  <c r="Q27"/>
  <c r="Q68"/>
  <c r="Q17"/>
  <c r="Q35"/>
  <c r="Q31"/>
  <c r="Q29"/>
  <c r="Q22"/>
  <c r="Q32"/>
  <c r="Q45"/>
  <c r="O74"/>
  <c r="Q74"/>
  <c r="Q10" l="1"/>
  <c r="Q23" s="1"/>
  <c r="Q82" s="1"/>
</calcChain>
</file>

<file path=xl/sharedStrings.xml><?xml version="1.0" encoding="utf-8"?>
<sst xmlns="http://schemas.openxmlformats.org/spreadsheetml/2006/main" count="179" uniqueCount="129">
  <si>
    <t>№ п/п</t>
  </si>
  <si>
    <t>Главный распорядитель бюджетных средств областного бюджета, получатель субсидии</t>
  </si>
  <si>
    <t>Всего</t>
  </si>
  <si>
    <t>министерство культуры и национальной политики</t>
  </si>
  <si>
    <t>министерство социальной защиты населения области</t>
  </si>
  <si>
    <t>министерство жилищно-коммунального хозяйства области</t>
  </si>
  <si>
    <t xml:space="preserve">министерство образования и науки области </t>
  </si>
  <si>
    <t>Модернизация региональных и муниципальных театров юного зрителя и театров кукол путем их реконструкции капитального ремонта</t>
  </si>
  <si>
    <t>Оснащение оборудованием региональных сосудистых центров и первичных сосудистых отделений</t>
  </si>
  <si>
    <t>Реализация региональных проектов "Создание единого цифрового контура в здравоохранении  на основе единой государственной информационной системы здравоохранения (ЕГИСЗ)"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</si>
  <si>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</si>
  <si>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Проведение дополнительных скринингов лицам старше 65 лет, проживающим в сельской местности, на выявление отдельных социально-значимых неинфекционных заболеваний, оказывающих вклад в структуру смертности населения, с возможностью данных лиц в медицинские организации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</si>
  <si>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</si>
  <si>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Министерство экономического развития и внешних связей</t>
  </si>
  <si>
    <t xml:space="preserve">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</si>
  <si>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2019 год</t>
  </si>
  <si>
    <t>федеральный бюджет</t>
  </si>
  <si>
    <t>областной бюджет</t>
  </si>
  <si>
    <t>всего</t>
  </si>
  <si>
    <t>2020 год</t>
  </si>
  <si>
    <t>2021 год</t>
  </si>
  <si>
    <t>Выполнение полномочий Российской Федерации по осуществлению ежемесячной выплаты в связи с рождением (усыновлением) первого ребенка</t>
  </si>
  <si>
    <t>ИТОГО по Демографии</t>
  </si>
  <si>
    <t>Р1 - Финансовая поддержка семей при рождении детей</t>
  </si>
  <si>
    <t xml:space="preserve">Федеральный проект </t>
  </si>
  <si>
    <t>Р2 - Содействие занятости женщин - создание условий дошкольного образования для детей в возрасте до трех лет</t>
  </si>
  <si>
    <t>Р3 - Старшее поколение</t>
  </si>
  <si>
    <t>Р5 - Спорт - норма жизни</t>
  </si>
  <si>
    <t>N1 - Развитие системы оказания первичной медико-санитарной помощи</t>
  </si>
  <si>
    <t>N2 - Борьба с сердечно-сосудистыми заболеваниями</t>
  </si>
  <si>
    <t>N3 - Борьба с онкологическими заболеваниями</t>
  </si>
  <si>
    <t>N4 - Развитие детского здравоохранения, включая создание детской современной инфраструктуры оказания медицинской помощи детям</t>
  </si>
  <si>
    <t>ИТОГО по Здравоохранению</t>
  </si>
  <si>
    <t>Е1 - Современна школа</t>
  </si>
  <si>
    <t xml:space="preserve">Обновление материально-технической базы для формирования у обучающихся современных технологических и гуманитарных навыков </t>
  </si>
  <si>
    <t xml:space="preserve">Поддержка образования для детей с ограниченными возможностями здоровья </t>
  </si>
  <si>
    <t xml:space="preserve">Создание ключевых центров развития детей </t>
  </si>
  <si>
    <t xml:space="preserve">Создание центров выявления и поддержки одареных детей </t>
  </si>
  <si>
    <t>Е2 - Успех каждого ребенка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</si>
  <si>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</t>
  </si>
  <si>
    <t xml:space="preserve">Е4 - Цифровая образовательная среда </t>
  </si>
  <si>
    <t xml:space="preserve"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</t>
  </si>
  <si>
    <t>Е6 - Молодые профессионалы (Повышение конкурентоспособности профессионального образования)</t>
  </si>
  <si>
    <t>ИТОГО по Образованию</t>
  </si>
  <si>
    <t>ИТОГО по Жилью и городской среде</t>
  </si>
  <si>
    <t>F2 - Формирование комфортной городской среды</t>
  </si>
  <si>
    <t>GA - Сохранение лесов</t>
  </si>
  <si>
    <t>G1 - Чистая страна</t>
  </si>
  <si>
    <t>ИТОГО по Экологии</t>
  </si>
  <si>
    <t>G2 - Комплексная система обращения с тко</t>
  </si>
  <si>
    <t>ИТОГО по Безопасным и качественным автомобильным дорогам</t>
  </si>
  <si>
    <t>R1 - Дорожная сеть</t>
  </si>
  <si>
    <t>G5 - Чистая вода</t>
  </si>
  <si>
    <t>N7 - Создание единого цифрового контура в здравоохранении  на основе единой государственной информационной системы здравоохранения (ЕГИСЗ)</t>
  </si>
  <si>
    <t>ИТОГО по Культуре</t>
  </si>
  <si>
    <t>А1 - Культурная среда</t>
  </si>
  <si>
    <t>ИТОГО по Малому и среднему предпринимательству и поддержке индивидуальной предпринимательской деятельности</t>
  </si>
  <si>
    <t>ИТОГО по Международной кооперации и экспорту</t>
  </si>
  <si>
    <t>ВСЕГО</t>
  </si>
  <si>
    <t>1. Национальный проект "Демография"</t>
  </si>
  <si>
    <t>3. Национальный проект "Образование"</t>
  </si>
  <si>
    <t>5. Национальный проект "Экология"</t>
  </si>
  <si>
    <t>6. Национальный проект "Безопасные и качественные автомобильные дороги"</t>
  </si>
  <si>
    <t>I4 -Расширение доступа субъектов малого и среднего предпринимательства  к финансовым ресурсам, в том числе к льготному финансированию</t>
  </si>
  <si>
    <t>Т2 - Экспорт продукции агропромышленного комплекса</t>
  </si>
  <si>
    <t xml:space="preserve">Организация профессионального обучения и дополнительного профессионального образования лиц предпенсионного возраста </t>
  </si>
  <si>
    <t>Реализация программ формирования современной городской среды</t>
  </si>
  <si>
    <t>Строительство и реконструкция (модернизация) объектов питьевого водоснабжения</t>
  </si>
  <si>
    <t>Наименование мероприятия по ведомственной</t>
  </si>
  <si>
    <t>Реализация мероприятий в области мелиорации земель сельскохозяйственного назначения</t>
  </si>
  <si>
    <t xml:space="preserve">Создание новых мест в общеобразовательных организациях, расположенных в сельской местности и поселках городского типа </t>
  </si>
  <si>
    <t xml:space="preserve">Создание новых мест в общеобразовательных организациях
</t>
  </si>
  <si>
    <t xml:space="preserve">Создание в общеобразовательных организациях, расположенных в сельской местности, условий для занятия физической культурой и спортом 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</si>
  <si>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</si>
  <si>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</si>
  <si>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Ежемесячная денежная выплата, назначаемая в случае рождения третьего ребенка и последующих детей  до достижения ребенком возраста трех лет</t>
  </si>
  <si>
    <t>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</si>
  <si>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Обеспечение авиационным обслуживанием для оказания медицинской помощи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</si>
  <si>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</t>
  </si>
  <si>
    <t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</si>
  <si>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</t>
  </si>
  <si>
    <t>Увеличение площади лесовосстановления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</si>
  <si>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</si>
  <si>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Формирование запаса лесных семян для лесовосстановления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</si>
  <si>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</si>
  <si>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I8 - Популяризация предпринимательства</t>
  </si>
  <si>
    <t>I5 - Акселерация субъектов малого и среднего предпринимательства</t>
  </si>
  <si>
    <t xml:space="preserve">Финансовое обеспечение программ, направленных на обеспечение безопасных и комфортных условий  предоставления социальных услуг в сфере  социального обслуживания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</si>
  <si>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</si>
  <si>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</si>
  <si>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</si>
  <si>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 xml:space="preserve">Реализация мероприятий по оснащению объектов спортивной инфраструктуры спортивно-технологическим оборудованем </t>
  </si>
  <si>
    <t>министерство образования и науки области</t>
  </si>
  <si>
    <t>министерство здравоохранения  области</t>
  </si>
  <si>
    <t>Управление занятости населения  области</t>
  </si>
  <si>
    <t>министерство строительства и архитектуры  области</t>
  </si>
  <si>
    <t>министерство по физической культуре и спорту  области</t>
  </si>
  <si>
    <t>министерство образования и науки  области</t>
  </si>
  <si>
    <t>министерство природных ресурсов  области</t>
  </si>
  <si>
    <t>министерство транспорта и дорожного хозяйства  области</t>
  </si>
  <si>
    <t>министерство сельского хозяйства области</t>
  </si>
  <si>
    <t>министерство лесного хозяйства  и пожарной безопасности области</t>
  </si>
  <si>
    <t>создание мобильных технопарков "Кванториум"</t>
  </si>
  <si>
    <t xml:space="preserve">Государственная поддержка отрасли культуры </t>
  </si>
  <si>
    <t xml:space="preserve"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</t>
  </si>
  <si>
    <t>Государственная поддержка малого и среднего предпринимательства</t>
  </si>
  <si>
    <t xml:space="preserve">Государственная поддержка малого и среднего предпринимательства 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</si>
  <si>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</si>
  <si>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 xml:space="preserve">Реализация мероприятий по комплексному обустройству населенных пунктов расположенных в сельской местности, объектами социальной, инженерной инфраструктуры и автомобильными дорогами, направленных на устойчивое развитие сельских территорий </t>
  </si>
  <si>
    <t>Объем средств, предусмотренных и доведенных до главных распорядителей бюджетных средств на реализацию национальных проектов,  тыс. руб.</t>
  </si>
  <si>
    <t xml:space="preserve">Национальные проекты, реализуемые на территории Амурской области </t>
  </si>
  <si>
    <t>Единовременная денежная выплата при рождении первого ребенка</t>
  </si>
  <si>
    <t>Предоставление регионального материнского (семейного) капитала при рождении второго ребенка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</si>
  <si>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 (дороги местного значения)</t>
  </si>
  <si>
    <t>Обеспечение безопасности дорожного движения с применением работающих в автоматическом режиме специальных технических средств, имеющих функции фото-, киносъемки, видеозаписи для фиксации нарушений правил дорожного движения</t>
  </si>
  <si>
    <t>R2 - Общесистемные меры развития дорожного хозяйства</t>
  </si>
  <si>
    <t>V6 - Коммуникации между центрами экономического роста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</si>
  <si>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</si>
  <si>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7. Национальный проект "Комплексный план модернизации и расширения магистральной инфраструктуры
"</t>
  </si>
  <si>
    <t>ИТОГО по Комплексному плану модернизации и расширения магистральной инфраструктуры</t>
  </si>
  <si>
    <t>Создание модельных муниципальных библиотек</t>
  </si>
  <si>
    <t>9. Национальный проект "Малое и среднее предпринимательство и поддержка индивидуальной предпринимательской инициативы"</t>
  </si>
  <si>
    <t>10. Национальный проект "Международная кооперация и экспорт"</t>
  </si>
  <si>
    <t>Кассовый расход на 01.06.2019</t>
  </si>
  <si>
    <t>I7- Создание системы поддержки фермеров и развитие сельской кооперации</t>
  </si>
  <si>
    <t>Создание системы поддержки фермеров и развитие сельской кооперации (создание и развитие крестьянского (фермерского) хозяйства (грант "Агростартап")</t>
  </si>
  <si>
    <t>Создание системы поддержки фермеров и развитие сельской кооперации (возмещение части затрат сельскохозяйственным потребительским кооперативам)</t>
  </si>
  <si>
    <t>Создание системы поддержки фермеров и развитие сельской кооперации (обеспечение текущей деятельности центра компетенций в сфере сельскохозяйственной кооперации и поддержки фермеров)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</si>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</sst>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26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13" fillId="3" borderId="0" xfId="0" applyFont="1" applyFill="1"/>
    <xf numFmtId="0" fontId="3" fillId="3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3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3" fontId="3" fillId="4" borderId="4" xfId="0" applyNumberFormat="1" applyFont="1" applyFill="1" applyBorder="1" applyAlignment="1">
      <alignment horizontal="left" vertical="center"/>
    </xf>
    <xf numFmtId="0" fontId="15" fillId="4" borderId="4" xfId="0" applyFont="1" applyFill="1" applyBorder="1" applyAlignment="1">
      <alignment horizontal="left"/>
    </xf>
    <xf numFmtId="164" fontId="3" fillId="4" borderId="4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13" fillId="5" borderId="0" xfId="0" applyFont="1" applyFill="1"/>
    <xf numFmtId="0" fontId="5" fillId="5" borderId="0" xfId="0" applyFont="1" applyFill="1" applyAlignment="1">
      <alignment horizontal="center" vertical="center"/>
    </xf>
    <xf numFmtId="164" fontId="7" fillId="0" borderId="4" xfId="0" applyNumberFormat="1" applyFont="1" applyFill="1" applyBorder="1" applyAlignment="1">
      <alignment horizontal="left" vertical="center" wrapText="1"/>
    </xf>
    <xf numFmtId="164" fontId="3" fillId="3" borderId="4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3" fontId="16" fillId="4" borderId="4" xfId="0" applyNumberFormat="1" applyFont="1" applyFill="1" applyBorder="1" applyAlignment="1">
      <alignment horizontal="left" vertical="center"/>
    </xf>
    <xf numFmtId="0" fontId="16" fillId="4" borderId="4" xfId="0" applyFont="1" applyFill="1" applyBorder="1" applyAlignment="1">
      <alignment horizontal="left" vertical="top"/>
    </xf>
    <xf numFmtId="164" fontId="16" fillId="4" borderId="4" xfId="0" applyNumberFormat="1" applyFont="1" applyFill="1" applyBorder="1" applyAlignment="1">
      <alignment horizontal="center" vertical="top"/>
    </xf>
    <xf numFmtId="164" fontId="17" fillId="4" borderId="4" xfId="0" applyNumberFormat="1" applyFont="1" applyFill="1" applyBorder="1" applyAlignment="1">
      <alignment horizontal="center" vertical="top"/>
    </xf>
    <xf numFmtId="164" fontId="17" fillId="3" borderId="4" xfId="0" applyNumberFormat="1" applyFont="1" applyFill="1" applyBorder="1" applyAlignment="1">
      <alignment horizontal="center" vertical="top"/>
    </xf>
    <xf numFmtId="164" fontId="7" fillId="2" borderId="4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left" vertical="center"/>
    </xf>
    <xf numFmtId="0" fontId="0" fillId="0" borderId="7" xfId="0" applyBorder="1" applyAlignment="1"/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3" fontId="3" fillId="5" borderId="4" xfId="0" applyNumberFormat="1" applyFont="1" applyFill="1" applyBorder="1" applyAlignment="1">
      <alignment horizontal="center" vertical="center"/>
    </xf>
    <xf numFmtId="0" fontId="0" fillId="5" borderId="4" xfId="0" applyFill="1" applyBorder="1" applyAlignment="1"/>
    <xf numFmtId="0" fontId="5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3" fillId="5" borderId="6" xfId="0" applyNumberFormat="1" applyFont="1" applyFill="1" applyBorder="1" applyAlignment="1">
      <alignment horizontal="center" vertical="center"/>
    </xf>
    <xf numFmtId="0" fontId="0" fillId="0" borderId="11" xfId="0" applyBorder="1" applyAlignment="1"/>
    <xf numFmtId="3" fontId="16" fillId="5" borderId="9" xfId="0" applyNumberFormat="1" applyFont="1" applyFill="1" applyBorder="1" applyAlignment="1">
      <alignment horizontal="center" vertical="center" wrapText="1"/>
    </xf>
    <xf numFmtId="3" fontId="16" fillId="5" borderId="10" xfId="0" applyNumberFormat="1" applyFont="1" applyFill="1" applyBorder="1" applyAlignment="1">
      <alignment horizontal="center" vertical="center" wrapText="1"/>
    </xf>
    <xf numFmtId="3" fontId="16" fillId="5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Q82"/>
  <sheetViews>
    <sheetView showGridLines="0" tabSelected="1" view="pageBreakPreview" topLeftCell="A2" zoomScale="40" zoomScaleNormal="44" zoomScaleSheetLayoutView="37" workbookViewId="0">
      <pane xSplit="4" ySplit="5" topLeftCell="E7" activePane="bottomRight" state="frozen"/>
      <selection activeCell="A2" sqref="A2"/>
      <selection pane="topRight" activeCell="E2" sqref="E2"/>
      <selection pane="bottomLeft" activeCell="A7" sqref="A7"/>
      <selection pane="bottomRight" activeCell="B81" sqref="B81"/>
    </sheetView>
  </sheetViews>
  <sheetFormatPr defaultColWidth="9.140625" defaultRowHeight="12.75"/>
  <cols>
    <col min="1" max="1" width="41.7109375" style="1" customWidth="1"/>
    <col min="2" max="2" width="11.140625" style="2" customWidth="1"/>
    <col min="3" max="3" width="63.28515625" style="1" customWidth="1"/>
    <col min="4" max="4" width="36.85546875" style="1" customWidth="1"/>
    <col min="5" max="5" width="29.28515625" style="1" customWidth="1"/>
    <col min="6" max="6" width="26.85546875" style="1" customWidth="1"/>
    <col min="7" max="8" width="30" style="39" customWidth="1"/>
    <col min="9" max="9" width="30.140625" style="1" customWidth="1"/>
    <col min="10" max="10" width="29.7109375" style="1" customWidth="1"/>
    <col min="11" max="11" width="29.28515625" style="39" customWidth="1"/>
    <col min="12" max="12" width="31.28515625" style="1" customWidth="1"/>
    <col min="13" max="13" width="31.42578125" style="1" customWidth="1"/>
    <col min="14" max="14" width="31.140625" style="39" customWidth="1"/>
    <col min="15" max="15" width="35.5703125" style="40" customWidth="1"/>
    <col min="16" max="16" width="31.42578125" style="40" customWidth="1"/>
    <col min="17" max="17" width="34" style="40" customWidth="1"/>
    <col min="18" max="16384" width="9.140625" style="1"/>
  </cols>
  <sheetData>
    <row r="1" spans="1:17" s="3" customFormat="1" ht="90.75" customHeight="1">
      <c r="B1" s="82" t="s">
        <v>110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P1" s="84"/>
      <c r="Q1" s="84"/>
    </row>
    <row r="2" spans="1:17" s="3" customFormat="1" ht="80.45" customHeight="1">
      <c r="A2" s="101" t="s">
        <v>24</v>
      </c>
      <c r="B2" s="101" t="s">
        <v>0</v>
      </c>
      <c r="C2" s="101" t="s">
        <v>68</v>
      </c>
      <c r="D2" s="103" t="s">
        <v>1</v>
      </c>
      <c r="E2" s="99" t="s">
        <v>109</v>
      </c>
      <c r="F2" s="99"/>
      <c r="G2" s="99"/>
      <c r="H2" s="99"/>
      <c r="I2" s="99"/>
      <c r="J2" s="99"/>
      <c r="K2" s="99"/>
      <c r="L2" s="99"/>
      <c r="M2" s="99"/>
      <c r="N2" s="99"/>
      <c r="O2" s="100"/>
      <c r="P2" s="100"/>
      <c r="Q2" s="100"/>
    </row>
    <row r="3" spans="1:17" s="3" customFormat="1" ht="68.45" customHeight="1">
      <c r="A3" s="101"/>
      <c r="B3" s="101"/>
      <c r="C3" s="101"/>
      <c r="D3" s="103"/>
      <c r="E3" s="93" t="s">
        <v>15</v>
      </c>
      <c r="F3" s="94"/>
      <c r="G3" s="94"/>
      <c r="H3" s="64"/>
      <c r="I3" s="95" t="s">
        <v>19</v>
      </c>
      <c r="J3" s="95"/>
      <c r="K3" s="95"/>
      <c r="L3" s="96" t="s">
        <v>20</v>
      </c>
      <c r="M3" s="97"/>
      <c r="N3" s="98"/>
      <c r="O3" s="105" t="s">
        <v>2</v>
      </c>
      <c r="P3" s="106"/>
      <c r="Q3" s="107"/>
    </row>
    <row r="4" spans="1:17" s="3" customFormat="1" ht="171.6" customHeight="1">
      <c r="A4" s="102"/>
      <c r="B4" s="102"/>
      <c r="C4" s="102"/>
      <c r="D4" s="104"/>
      <c r="E4" s="4" t="s">
        <v>16</v>
      </c>
      <c r="F4" s="5" t="s">
        <v>17</v>
      </c>
      <c r="G4" s="38" t="s">
        <v>18</v>
      </c>
      <c r="H4" s="66" t="s">
        <v>123</v>
      </c>
      <c r="I4" s="4" t="s">
        <v>16</v>
      </c>
      <c r="J4" s="5" t="s">
        <v>17</v>
      </c>
      <c r="K4" s="38" t="s">
        <v>18</v>
      </c>
      <c r="L4" s="4" t="s">
        <v>16</v>
      </c>
      <c r="M4" s="5" t="s">
        <v>17</v>
      </c>
      <c r="N4" s="38" t="s">
        <v>18</v>
      </c>
      <c r="O4" s="41" t="s">
        <v>16</v>
      </c>
      <c r="P4" s="42" t="s">
        <v>17</v>
      </c>
      <c r="Q4" s="42" t="s">
        <v>18</v>
      </c>
    </row>
    <row r="5" spans="1:17" s="3" customFormat="1" ht="43.15" customHeight="1">
      <c r="A5" s="8">
        <v>1</v>
      </c>
      <c r="B5" s="8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65">
        <v>15</v>
      </c>
      <c r="P5" s="65">
        <v>16</v>
      </c>
      <c r="Q5" s="65">
        <v>17</v>
      </c>
    </row>
    <row r="6" spans="1:17" s="52" customFormat="1" ht="43.15" customHeight="1">
      <c r="A6" s="85" t="s">
        <v>59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7" s="18" customFormat="1" ht="216.75" customHeight="1">
      <c r="A7" s="89" t="s">
        <v>23</v>
      </c>
      <c r="B7" s="29">
        <v>1</v>
      </c>
      <c r="C7" s="44" t="s">
        <v>75</v>
      </c>
      <c r="D7" s="20" t="s">
        <v>4</v>
      </c>
      <c r="E7" s="15">
        <v>576169.4</v>
      </c>
      <c r="F7" s="17">
        <v>101677</v>
      </c>
      <c r="G7" s="45">
        <f>E7+F7</f>
        <v>677846.4</v>
      </c>
      <c r="H7" s="45">
        <v>266821.90000000002</v>
      </c>
      <c r="I7" s="15">
        <v>0</v>
      </c>
      <c r="J7" s="15">
        <v>101677</v>
      </c>
      <c r="K7" s="45">
        <f>J7+I7</f>
        <v>101677</v>
      </c>
      <c r="L7" s="15">
        <v>0</v>
      </c>
      <c r="M7" s="17">
        <v>101677</v>
      </c>
      <c r="N7" s="16">
        <f t="shared" ref="N7:N20" si="0">L7+M7</f>
        <v>101677</v>
      </c>
      <c r="O7" s="46">
        <f>E7+I7+L7</f>
        <v>576169.4</v>
      </c>
      <c r="P7" s="46">
        <f>F7+J7+M7</f>
        <v>305031</v>
      </c>
      <c r="Q7" s="46">
        <f>O7+P7</f>
        <v>881200.4</v>
      </c>
    </row>
    <row r="8" spans="1:17" s="18" customFormat="1" ht="216.75" customHeight="1">
      <c r="A8" s="90"/>
      <c r="B8" s="29">
        <v>2</v>
      </c>
      <c r="C8" s="44" t="s">
        <v>111</v>
      </c>
      <c r="D8" s="67" t="s">
        <v>4</v>
      </c>
      <c r="E8" s="15">
        <v>0</v>
      </c>
      <c r="F8" s="59">
        <v>2534.8000000000002</v>
      </c>
      <c r="G8" s="45">
        <f t="shared" ref="G8:G9" si="1">E8+F8</f>
        <v>2534.8000000000002</v>
      </c>
      <c r="H8" s="45">
        <v>0</v>
      </c>
      <c r="I8" s="15">
        <v>0</v>
      </c>
      <c r="J8" s="15">
        <v>0</v>
      </c>
      <c r="K8" s="45">
        <v>0</v>
      </c>
      <c r="L8" s="15">
        <v>0</v>
      </c>
      <c r="M8" s="59">
        <v>0</v>
      </c>
      <c r="N8" s="16">
        <v>0</v>
      </c>
      <c r="O8" s="46">
        <f t="shared" ref="O8:O9" si="2">E8+I8+L8</f>
        <v>0</v>
      </c>
      <c r="P8" s="46">
        <f t="shared" ref="P8:P9" si="3">F8+J8+M8</f>
        <v>2534.8000000000002</v>
      </c>
      <c r="Q8" s="46">
        <f t="shared" ref="Q8:Q9" si="4">O8+P8</f>
        <v>2534.8000000000002</v>
      </c>
    </row>
    <row r="9" spans="1:17" s="18" customFormat="1" ht="216.75" customHeight="1">
      <c r="A9" s="90"/>
      <c r="B9" s="29">
        <v>3</v>
      </c>
      <c r="C9" s="44" t="s">
        <v>112</v>
      </c>
      <c r="D9" s="67" t="s">
        <v>4</v>
      </c>
      <c r="E9" s="15">
        <v>0</v>
      </c>
      <c r="F9" s="59">
        <v>21560.5</v>
      </c>
      <c r="G9" s="45">
        <f t="shared" si="1"/>
        <v>21560.5</v>
      </c>
      <c r="H9" s="45">
        <v>0</v>
      </c>
      <c r="I9" s="15">
        <v>0</v>
      </c>
      <c r="J9" s="15">
        <v>0</v>
      </c>
      <c r="K9" s="45">
        <v>0</v>
      </c>
      <c r="L9" s="15">
        <v>0</v>
      </c>
      <c r="M9" s="59">
        <v>0</v>
      </c>
      <c r="N9" s="16">
        <v>0</v>
      </c>
      <c r="O9" s="46">
        <f t="shared" si="2"/>
        <v>0</v>
      </c>
      <c r="P9" s="46">
        <f t="shared" si="3"/>
        <v>21560.5</v>
      </c>
      <c r="Q9" s="46">
        <f t="shared" si="4"/>
        <v>21560.5</v>
      </c>
    </row>
    <row r="10" spans="1:17" s="18" customFormat="1" ht="264" customHeight="1">
      <c r="A10" s="90"/>
      <c r="B10" s="7">
        <v>4</v>
      </c>
      <c r="C10" s="14" t="s">
        <v>21</v>
      </c>
      <c r="D10" s="80" t="s">
        <v>4</v>
      </c>
      <c r="E10" s="15">
        <v>166914.4</v>
      </c>
      <c r="F10" s="12">
        <v>0</v>
      </c>
      <c r="G10" s="45">
        <f t="shared" ref="G10:G22" si="5">E10+F10</f>
        <v>166914.4</v>
      </c>
      <c r="H10" s="45">
        <v>135412.70000000001</v>
      </c>
      <c r="I10" s="13">
        <v>189372.1</v>
      </c>
      <c r="J10" s="13">
        <v>0</v>
      </c>
      <c r="K10" s="45">
        <f t="shared" ref="K10:K22" si="6">J10+I10</f>
        <v>189372.1</v>
      </c>
      <c r="L10" s="13">
        <v>213359.2</v>
      </c>
      <c r="M10" s="17">
        <v>0</v>
      </c>
      <c r="N10" s="16">
        <f t="shared" si="0"/>
        <v>213359.2</v>
      </c>
      <c r="O10" s="43">
        <f t="shared" ref="O10:O11" si="7">E10+I10+L10</f>
        <v>569645.69999999995</v>
      </c>
      <c r="P10" s="43">
        <f t="shared" ref="P10:P11" si="8">F10+J10+M10</f>
        <v>0</v>
      </c>
      <c r="Q10" s="43">
        <f t="shared" ref="Q10:Q11" si="9">O10+P10</f>
        <v>569645.69999999995</v>
      </c>
    </row>
    <row r="11" spans="1:17" s="18" customFormat="1" ht="301.5" customHeight="1">
      <c r="A11" s="91"/>
      <c r="B11" s="7">
        <v>5</v>
      </c>
      <c r="C11" s="14" t="s">
        <v>128</v>
      </c>
      <c r="D11" s="80" t="s">
        <v>4</v>
      </c>
      <c r="E11" s="15">
        <v>235903.5</v>
      </c>
      <c r="F11" s="12">
        <v>0</v>
      </c>
      <c r="G11" s="45">
        <f t="shared" si="5"/>
        <v>235903.5</v>
      </c>
      <c r="H11" s="45">
        <v>0</v>
      </c>
      <c r="I11" s="13">
        <v>0</v>
      </c>
      <c r="J11" s="13">
        <v>0</v>
      </c>
      <c r="K11" s="45">
        <v>0</v>
      </c>
      <c r="L11" s="13">
        <v>0</v>
      </c>
      <c r="M11" s="59">
        <v>0</v>
      </c>
      <c r="N11" s="16">
        <v>0</v>
      </c>
      <c r="O11" s="43">
        <f t="shared" si="7"/>
        <v>235903.5</v>
      </c>
      <c r="P11" s="43">
        <f t="shared" si="8"/>
        <v>0</v>
      </c>
      <c r="Q11" s="43">
        <f t="shared" si="9"/>
        <v>235903.5</v>
      </c>
    </row>
    <row r="12" spans="1:17" s="18" customFormat="1" ht="381.75" customHeight="1">
      <c r="A12" s="89" t="s">
        <v>25</v>
      </c>
      <c r="B12" s="7">
        <v>6</v>
      </c>
      <c r="C12" s="10" t="s">
        <v>74</v>
      </c>
      <c r="D12" s="12" t="s">
        <v>92</v>
      </c>
      <c r="E12" s="12">
        <v>0</v>
      </c>
      <c r="F12" s="12">
        <v>0</v>
      </c>
      <c r="G12" s="16">
        <f>E12+F12</f>
        <v>0</v>
      </c>
      <c r="H12" s="16">
        <v>0</v>
      </c>
      <c r="I12" s="13">
        <v>54311.4</v>
      </c>
      <c r="J12" s="13">
        <v>1679.7</v>
      </c>
      <c r="K12" s="45">
        <f t="shared" si="6"/>
        <v>55991.1</v>
      </c>
      <c r="L12" s="13">
        <v>54178.7</v>
      </c>
      <c r="M12" s="13">
        <v>1675.6</v>
      </c>
      <c r="N12" s="16">
        <f t="shared" si="0"/>
        <v>55854.299999999996</v>
      </c>
      <c r="O12" s="43">
        <f t="shared" ref="O12:O22" si="10">E12+I12+L12</f>
        <v>108490.1</v>
      </c>
      <c r="P12" s="43">
        <f t="shared" ref="P12:P22" si="11">F12+J12+M12</f>
        <v>3355.3</v>
      </c>
      <c r="Q12" s="43">
        <f t="shared" ref="Q12:Q22" si="12">O12+P12</f>
        <v>111845.40000000001</v>
      </c>
    </row>
    <row r="13" spans="1:17" s="18" customFormat="1" ht="255" customHeight="1">
      <c r="A13" s="92"/>
      <c r="B13" s="7">
        <v>7</v>
      </c>
      <c r="C13" s="36" t="s">
        <v>73</v>
      </c>
      <c r="D13" s="26" t="s">
        <v>6</v>
      </c>
      <c r="E13" s="13">
        <v>144250.20000000001</v>
      </c>
      <c r="F13" s="27">
        <v>181660.3</v>
      </c>
      <c r="G13" s="45">
        <f t="shared" si="5"/>
        <v>325910.5</v>
      </c>
      <c r="H13" s="45">
        <v>0</v>
      </c>
      <c r="I13" s="13">
        <v>0</v>
      </c>
      <c r="J13" s="27">
        <v>0</v>
      </c>
      <c r="K13" s="45">
        <f t="shared" si="6"/>
        <v>0</v>
      </c>
      <c r="L13" s="13">
        <v>0</v>
      </c>
      <c r="M13" s="27">
        <v>0</v>
      </c>
      <c r="N13" s="16">
        <f t="shared" si="0"/>
        <v>0</v>
      </c>
      <c r="O13" s="43">
        <f t="shared" si="10"/>
        <v>144250.20000000001</v>
      </c>
      <c r="P13" s="43">
        <f t="shared" si="11"/>
        <v>181660.3</v>
      </c>
      <c r="Q13" s="43">
        <f t="shared" si="12"/>
        <v>325910.5</v>
      </c>
    </row>
    <row r="14" spans="1:17" s="18" customFormat="1" ht="211.5" customHeight="1">
      <c r="A14" s="87" t="s">
        <v>26</v>
      </c>
      <c r="B14" s="30">
        <v>8</v>
      </c>
      <c r="C14" s="61" t="s">
        <v>107</v>
      </c>
      <c r="D14" s="20" t="s">
        <v>4</v>
      </c>
      <c r="E14" s="32">
        <v>17614.8</v>
      </c>
      <c r="F14" s="32">
        <v>0</v>
      </c>
      <c r="G14" s="45">
        <f t="shared" si="5"/>
        <v>17614.8</v>
      </c>
      <c r="H14" s="45">
        <v>0</v>
      </c>
      <c r="I14" s="31">
        <v>0</v>
      </c>
      <c r="J14" s="32">
        <v>0</v>
      </c>
      <c r="K14" s="45">
        <f t="shared" si="6"/>
        <v>0</v>
      </c>
      <c r="L14" s="31">
        <v>0</v>
      </c>
      <c r="M14" s="32">
        <v>0</v>
      </c>
      <c r="N14" s="16">
        <f t="shared" si="0"/>
        <v>0</v>
      </c>
      <c r="O14" s="43">
        <f t="shared" si="10"/>
        <v>17614.8</v>
      </c>
      <c r="P14" s="43">
        <f t="shared" si="11"/>
        <v>0</v>
      </c>
      <c r="Q14" s="43">
        <f t="shared" si="12"/>
        <v>17614.8</v>
      </c>
    </row>
    <row r="15" spans="1:17" s="18" customFormat="1" ht="379.15" customHeight="1">
      <c r="A15" s="108"/>
      <c r="B15" s="7">
        <v>9</v>
      </c>
      <c r="C15" s="10" t="s">
        <v>11</v>
      </c>
      <c r="D15" s="17" t="s">
        <v>93</v>
      </c>
      <c r="E15" s="13">
        <v>0</v>
      </c>
      <c r="F15" s="13">
        <v>0</v>
      </c>
      <c r="G15" s="45">
        <f t="shared" si="5"/>
        <v>0</v>
      </c>
      <c r="H15" s="45">
        <v>0</v>
      </c>
      <c r="I15" s="13">
        <v>23959.8</v>
      </c>
      <c r="J15" s="15">
        <v>0</v>
      </c>
      <c r="K15" s="45">
        <f t="shared" si="6"/>
        <v>23959.8</v>
      </c>
      <c r="L15" s="13">
        <v>6355.6</v>
      </c>
      <c r="M15" s="15">
        <v>0</v>
      </c>
      <c r="N15" s="16">
        <f t="shared" si="0"/>
        <v>6355.6</v>
      </c>
      <c r="O15" s="43">
        <f t="shared" si="10"/>
        <v>30315.4</v>
      </c>
      <c r="P15" s="43">
        <f t="shared" si="11"/>
        <v>0</v>
      </c>
      <c r="Q15" s="43">
        <f t="shared" si="12"/>
        <v>30315.4</v>
      </c>
    </row>
    <row r="16" spans="1:17" s="18" customFormat="1" ht="238.5" customHeight="1">
      <c r="A16" s="108"/>
      <c r="B16" s="7">
        <v>10</v>
      </c>
      <c r="C16" s="10" t="s">
        <v>10</v>
      </c>
      <c r="D16" s="17" t="s">
        <v>93</v>
      </c>
      <c r="E16" s="13">
        <v>2415.6999999999998</v>
      </c>
      <c r="F16" s="13">
        <v>0</v>
      </c>
      <c r="G16" s="45">
        <f t="shared" si="5"/>
        <v>2415.6999999999998</v>
      </c>
      <c r="H16" s="45">
        <v>0</v>
      </c>
      <c r="I16" s="13">
        <v>241.9</v>
      </c>
      <c r="J16" s="13">
        <v>0</v>
      </c>
      <c r="K16" s="45">
        <f t="shared" si="6"/>
        <v>241.9</v>
      </c>
      <c r="L16" s="13">
        <v>241.6</v>
      </c>
      <c r="M16" s="13">
        <v>0</v>
      </c>
      <c r="N16" s="16">
        <f t="shared" si="0"/>
        <v>241.6</v>
      </c>
      <c r="O16" s="43">
        <f t="shared" si="10"/>
        <v>2899.2</v>
      </c>
      <c r="P16" s="43">
        <f t="shared" si="11"/>
        <v>0</v>
      </c>
      <c r="Q16" s="43">
        <f t="shared" si="12"/>
        <v>2899.2</v>
      </c>
    </row>
    <row r="17" spans="1:17" s="18" customFormat="1" ht="202.5" customHeight="1">
      <c r="A17" s="108"/>
      <c r="B17" s="7">
        <v>11</v>
      </c>
      <c r="C17" s="37" t="s">
        <v>65</v>
      </c>
      <c r="D17" s="33" t="s">
        <v>94</v>
      </c>
      <c r="E17" s="13">
        <v>21061.1</v>
      </c>
      <c r="F17" s="13">
        <v>1108.5</v>
      </c>
      <c r="G17" s="45">
        <f t="shared" si="5"/>
        <v>22169.599999999999</v>
      </c>
      <c r="H17" s="45">
        <v>1579.8</v>
      </c>
      <c r="I17" s="13">
        <v>21061.1</v>
      </c>
      <c r="J17" s="13">
        <v>1108.5</v>
      </c>
      <c r="K17" s="45">
        <f t="shared" si="6"/>
        <v>22169.599999999999</v>
      </c>
      <c r="L17" s="13">
        <v>21061.1</v>
      </c>
      <c r="M17" s="13">
        <v>1108.5</v>
      </c>
      <c r="N17" s="16">
        <f t="shared" si="0"/>
        <v>22169.599999999999</v>
      </c>
      <c r="O17" s="43">
        <f t="shared" si="10"/>
        <v>63183.299999999996</v>
      </c>
      <c r="P17" s="43">
        <f t="shared" si="11"/>
        <v>3325.5</v>
      </c>
      <c r="Q17" s="43">
        <f t="shared" si="12"/>
        <v>66508.799999999988</v>
      </c>
    </row>
    <row r="18" spans="1:17" s="18" customFormat="1" ht="249" customHeight="1">
      <c r="A18" s="108"/>
      <c r="B18" s="7">
        <v>12</v>
      </c>
      <c r="C18" s="33" t="s">
        <v>87</v>
      </c>
      <c r="D18" s="26" t="s">
        <v>95</v>
      </c>
      <c r="E18" s="13">
        <v>23429.1</v>
      </c>
      <c r="F18" s="13">
        <v>724.6</v>
      </c>
      <c r="G18" s="45">
        <f t="shared" si="5"/>
        <v>24153.699999999997</v>
      </c>
      <c r="H18" s="45">
        <v>0</v>
      </c>
      <c r="I18" s="13">
        <v>0</v>
      </c>
      <c r="J18" s="13">
        <v>0</v>
      </c>
      <c r="K18" s="45">
        <f t="shared" si="6"/>
        <v>0</v>
      </c>
      <c r="L18" s="13">
        <v>0</v>
      </c>
      <c r="M18" s="13">
        <v>0</v>
      </c>
      <c r="N18" s="16">
        <f t="shared" si="0"/>
        <v>0</v>
      </c>
      <c r="O18" s="43">
        <f t="shared" si="10"/>
        <v>23429.1</v>
      </c>
      <c r="P18" s="43">
        <f t="shared" si="11"/>
        <v>724.6</v>
      </c>
      <c r="Q18" s="43">
        <f t="shared" si="12"/>
        <v>24153.699999999997</v>
      </c>
    </row>
    <row r="19" spans="1:17" s="18" customFormat="1" ht="175.5" customHeight="1">
      <c r="A19" s="87" t="s">
        <v>27</v>
      </c>
      <c r="B19" s="58">
        <v>13</v>
      </c>
      <c r="C19" s="12" t="s">
        <v>91</v>
      </c>
      <c r="D19" s="12" t="s">
        <v>96</v>
      </c>
      <c r="E19" s="15">
        <v>74697.600000000006</v>
      </c>
      <c r="F19" s="15">
        <v>2310.1999999999998</v>
      </c>
      <c r="G19" s="45">
        <f t="shared" si="5"/>
        <v>77007.8</v>
      </c>
      <c r="H19" s="45">
        <v>0</v>
      </c>
      <c r="I19" s="13">
        <v>12977.3</v>
      </c>
      <c r="J19" s="13">
        <v>401.4</v>
      </c>
      <c r="K19" s="45">
        <f t="shared" si="6"/>
        <v>13378.699999999999</v>
      </c>
      <c r="L19" s="13">
        <v>8353.4</v>
      </c>
      <c r="M19" s="13">
        <v>258.39999999999998</v>
      </c>
      <c r="N19" s="16">
        <f t="shared" si="0"/>
        <v>8611.7999999999993</v>
      </c>
      <c r="O19" s="43">
        <f t="shared" si="10"/>
        <v>96028.3</v>
      </c>
      <c r="P19" s="43">
        <f t="shared" si="11"/>
        <v>2970</v>
      </c>
      <c r="Q19" s="43">
        <f t="shared" si="12"/>
        <v>98998.3</v>
      </c>
    </row>
    <row r="20" spans="1:17" ht="211.5" customHeight="1">
      <c r="A20" s="88"/>
      <c r="B20" s="7">
        <v>14</v>
      </c>
      <c r="C20" s="19" t="s">
        <v>90</v>
      </c>
      <c r="D20" s="19" t="s">
        <v>96</v>
      </c>
      <c r="E20" s="12">
        <v>6229.3</v>
      </c>
      <c r="F20" s="33">
        <v>1099.29</v>
      </c>
      <c r="G20" s="45">
        <f t="shared" si="5"/>
        <v>7328.59</v>
      </c>
      <c r="H20" s="45">
        <v>0</v>
      </c>
      <c r="I20" s="33">
        <v>0</v>
      </c>
      <c r="J20" s="35">
        <v>0</v>
      </c>
      <c r="K20" s="45">
        <f t="shared" si="6"/>
        <v>0</v>
      </c>
      <c r="L20" s="33">
        <v>0</v>
      </c>
      <c r="M20" s="63">
        <v>0</v>
      </c>
      <c r="N20" s="62">
        <f t="shared" si="0"/>
        <v>0</v>
      </c>
      <c r="O20" s="43">
        <f t="shared" si="10"/>
        <v>6229.3</v>
      </c>
      <c r="P20" s="43">
        <f t="shared" si="11"/>
        <v>1099.29</v>
      </c>
      <c r="Q20" s="43">
        <f t="shared" si="12"/>
        <v>7328.59</v>
      </c>
    </row>
    <row r="21" spans="1:17" ht="378" customHeight="1">
      <c r="A21" s="88"/>
      <c r="B21" s="7">
        <v>15</v>
      </c>
      <c r="C21" s="19" t="s">
        <v>108</v>
      </c>
      <c r="D21" s="19" t="s">
        <v>100</v>
      </c>
      <c r="E21" s="11">
        <v>2247.1999999999998</v>
      </c>
      <c r="F21" s="59">
        <v>2582.3000000000002</v>
      </c>
      <c r="G21" s="45">
        <f t="shared" si="5"/>
        <v>4829.5</v>
      </c>
      <c r="H21" s="45">
        <v>0</v>
      </c>
      <c r="I21" s="33">
        <v>0</v>
      </c>
      <c r="J21" s="35">
        <v>0</v>
      </c>
      <c r="K21" s="45">
        <f t="shared" ref="K21" si="13">J21+I21</f>
        <v>0</v>
      </c>
      <c r="L21" s="33">
        <v>0</v>
      </c>
      <c r="M21" s="63">
        <v>0</v>
      </c>
      <c r="N21" s="62">
        <f t="shared" ref="N21" si="14">L21+M21</f>
        <v>0</v>
      </c>
      <c r="O21" s="43">
        <f t="shared" ref="O21" si="15">E21+I21+L21</f>
        <v>2247.1999999999998</v>
      </c>
      <c r="P21" s="43">
        <f t="shared" ref="P21" si="16">F21+J21+M21</f>
        <v>2582.3000000000002</v>
      </c>
      <c r="Q21" s="43">
        <f t="shared" ref="Q21" si="17">O21+P21</f>
        <v>4829.5</v>
      </c>
    </row>
    <row r="22" spans="1:17" s="18" customFormat="1" ht="190.5" customHeight="1">
      <c r="A22" s="88"/>
      <c r="B22" s="7">
        <v>16</v>
      </c>
      <c r="C22" s="12" t="s">
        <v>89</v>
      </c>
      <c r="D22" s="12" t="s">
        <v>96</v>
      </c>
      <c r="E22" s="15">
        <v>0</v>
      </c>
      <c r="F22" s="15">
        <v>0</v>
      </c>
      <c r="G22" s="45">
        <f t="shared" si="5"/>
        <v>0</v>
      </c>
      <c r="H22" s="45">
        <v>0</v>
      </c>
      <c r="I22" s="13">
        <v>25000</v>
      </c>
      <c r="J22" s="13">
        <v>773.2</v>
      </c>
      <c r="K22" s="45">
        <f t="shared" si="6"/>
        <v>25773.200000000001</v>
      </c>
      <c r="L22" s="13">
        <v>34000</v>
      </c>
      <c r="M22" s="13">
        <v>1051.5</v>
      </c>
      <c r="N22" s="16">
        <f>L22+M22</f>
        <v>35051.5</v>
      </c>
      <c r="O22" s="43">
        <f t="shared" si="10"/>
        <v>59000</v>
      </c>
      <c r="P22" s="43">
        <f t="shared" si="11"/>
        <v>1824.7</v>
      </c>
      <c r="Q22" s="43">
        <f t="shared" si="12"/>
        <v>60824.7</v>
      </c>
    </row>
    <row r="23" spans="1:17" s="51" customFormat="1" ht="33">
      <c r="A23" s="48" t="s">
        <v>22</v>
      </c>
      <c r="B23" s="48"/>
      <c r="C23" s="49"/>
      <c r="D23" s="49"/>
      <c r="E23" s="50">
        <f t="shared" ref="E23:Q23" si="18">SUM(E7:E22)</f>
        <v>1270932.3000000003</v>
      </c>
      <c r="F23" s="50">
        <f t="shared" si="18"/>
        <v>315257.48999999993</v>
      </c>
      <c r="G23" s="50">
        <f>SUM(G7:G22)</f>
        <v>1586189.7900000003</v>
      </c>
      <c r="H23" s="50">
        <f t="shared" si="18"/>
        <v>403814.40000000002</v>
      </c>
      <c r="I23" s="50">
        <f t="shared" si="18"/>
        <v>326923.59999999998</v>
      </c>
      <c r="J23" s="50">
        <f t="shared" si="18"/>
        <v>105639.79999999999</v>
      </c>
      <c r="K23" s="50">
        <f t="shared" si="18"/>
        <v>432563.39999999997</v>
      </c>
      <c r="L23" s="50">
        <f t="shared" si="18"/>
        <v>337549.6</v>
      </c>
      <c r="M23" s="50">
        <f t="shared" si="18"/>
        <v>105771</v>
      </c>
      <c r="N23" s="50">
        <f t="shared" si="18"/>
        <v>443320.59999999992</v>
      </c>
      <c r="O23" s="55">
        <f t="shared" si="18"/>
        <v>1935405.5000000002</v>
      </c>
      <c r="P23" s="55">
        <f t="shared" si="18"/>
        <v>526668.28999999992</v>
      </c>
      <c r="Q23" s="55">
        <f t="shared" si="18"/>
        <v>2462073.7899999996</v>
      </c>
    </row>
    <row r="24" spans="1:17" s="53" customFormat="1" ht="33">
      <c r="A24" s="85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</row>
    <row r="25" spans="1:17" s="18" customFormat="1" ht="262.5" customHeight="1">
      <c r="A25" s="89" t="s">
        <v>28</v>
      </c>
      <c r="B25" s="7">
        <v>17</v>
      </c>
      <c r="C25" s="37" t="s">
        <v>76</v>
      </c>
      <c r="D25" s="17" t="s">
        <v>93</v>
      </c>
      <c r="E25" s="15">
        <v>0</v>
      </c>
      <c r="F25" s="15">
        <v>0</v>
      </c>
      <c r="G25" s="16">
        <f>E25+F25</f>
        <v>0</v>
      </c>
      <c r="H25" s="16">
        <v>0</v>
      </c>
      <c r="I25" s="13">
        <v>115654.8</v>
      </c>
      <c r="J25" s="13">
        <v>0</v>
      </c>
      <c r="K25" s="16">
        <f t="shared" ref="K25:K29" si="19">I25+J25</f>
        <v>115654.8</v>
      </c>
      <c r="L25" s="13">
        <v>0</v>
      </c>
      <c r="M25" s="13">
        <v>0</v>
      </c>
      <c r="N25" s="16">
        <f t="shared" ref="N25:N29" si="20">M25+L25</f>
        <v>0</v>
      </c>
      <c r="O25" s="43">
        <f t="shared" ref="O25:P31" si="21">E25+I25+L25</f>
        <v>115654.8</v>
      </c>
      <c r="P25" s="43">
        <f t="shared" si="21"/>
        <v>0</v>
      </c>
      <c r="Q25" s="43">
        <f t="shared" ref="Q25:Q31" si="22">O25+P25</f>
        <v>115654.8</v>
      </c>
    </row>
    <row r="26" spans="1:17" s="18" customFormat="1" ht="242.25" customHeight="1">
      <c r="A26" s="90"/>
      <c r="B26" s="7">
        <v>18</v>
      </c>
      <c r="C26" s="34" t="s">
        <v>12</v>
      </c>
      <c r="D26" s="17" t="s">
        <v>93</v>
      </c>
      <c r="E26" s="15">
        <v>0</v>
      </c>
      <c r="F26" s="15">
        <v>0</v>
      </c>
      <c r="G26" s="16">
        <f t="shared" ref="G26:G30" si="23">E26+F26</f>
        <v>0</v>
      </c>
      <c r="H26" s="16">
        <v>0</v>
      </c>
      <c r="I26" s="13">
        <v>245822.4</v>
      </c>
      <c r="J26" s="13">
        <v>0</v>
      </c>
      <c r="K26" s="16">
        <f t="shared" si="19"/>
        <v>245822.4</v>
      </c>
      <c r="L26" s="13">
        <v>0</v>
      </c>
      <c r="M26" s="13">
        <v>0</v>
      </c>
      <c r="N26" s="16">
        <f t="shared" si="20"/>
        <v>0</v>
      </c>
      <c r="O26" s="43">
        <f t="shared" si="21"/>
        <v>245822.4</v>
      </c>
      <c r="P26" s="43">
        <f t="shared" si="21"/>
        <v>0</v>
      </c>
      <c r="Q26" s="43">
        <f t="shared" si="22"/>
        <v>245822.4</v>
      </c>
    </row>
    <row r="27" spans="1:17" s="18" customFormat="1" ht="152.25" customHeight="1">
      <c r="A27" s="91"/>
      <c r="B27" s="7">
        <v>19</v>
      </c>
      <c r="C27" s="37" t="s">
        <v>77</v>
      </c>
      <c r="D27" s="17" t="s">
        <v>93</v>
      </c>
      <c r="E27" s="15">
        <v>125799.4</v>
      </c>
      <c r="F27" s="15">
        <v>24367.25</v>
      </c>
      <c r="G27" s="16">
        <f t="shared" si="23"/>
        <v>150166.65</v>
      </c>
      <c r="H27" s="16">
        <v>48274.2</v>
      </c>
      <c r="I27" s="13">
        <v>113623.8</v>
      </c>
      <c r="J27" s="13">
        <v>44009.7</v>
      </c>
      <c r="K27" s="16">
        <f t="shared" si="19"/>
        <v>157633.5</v>
      </c>
      <c r="L27" s="13">
        <v>113153.5</v>
      </c>
      <c r="M27" s="13">
        <v>52776.5</v>
      </c>
      <c r="N27" s="16">
        <f t="shared" si="20"/>
        <v>165930</v>
      </c>
      <c r="O27" s="43">
        <f t="shared" si="21"/>
        <v>352576.7</v>
      </c>
      <c r="P27" s="43">
        <f t="shared" si="21"/>
        <v>121153.45</v>
      </c>
      <c r="Q27" s="43">
        <f t="shared" si="22"/>
        <v>473730.15</v>
      </c>
    </row>
    <row r="28" spans="1:17" s="18" customFormat="1" ht="168" customHeight="1">
      <c r="A28" s="34" t="s">
        <v>29</v>
      </c>
      <c r="B28" s="7">
        <v>20</v>
      </c>
      <c r="C28" s="34" t="s">
        <v>8</v>
      </c>
      <c r="D28" s="17" t="s">
        <v>93</v>
      </c>
      <c r="E28" s="13">
        <v>63936.7</v>
      </c>
      <c r="F28" s="13">
        <v>0</v>
      </c>
      <c r="G28" s="16">
        <f t="shared" si="23"/>
        <v>63936.7</v>
      </c>
      <c r="H28" s="16">
        <v>0</v>
      </c>
      <c r="I28" s="13">
        <v>72930.399999999994</v>
      </c>
      <c r="J28" s="13">
        <v>0</v>
      </c>
      <c r="K28" s="16">
        <f t="shared" si="19"/>
        <v>72930.399999999994</v>
      </c>
      <c r="L28" s="13">
        <v>56779.5</v>
      </c>
      <c r="M28" s="13">
        <v>0</v>
      </c>
      <c r="N28" s="16">
        <f t="shared" si="20"/>
        <v>56779.5</v>
      </c>
      <c r="O28" s="43">
        <f t="shared" si="21"/>
        <v>193646.59999999998</v>
      </c>
      <c r="P28" s="43">
        <f t="shared" si="21"/>
        <v>0</v>
      </c>
      <c r="Q28" s="43">
        <f t="shared" si="22"/>
        <v>193646.59999999998</v>
      </c>
    </row>
    <row r="29" spans="1:17" s="18" customFormat="1" ht="409.5">
      <c r="A29" s="34" t="s">
        <v>30</v>
      </c>
      <c r="B29" s="7">
        <v>21</v>
      </c>
      <c r="C29" s="37" t="s">
        <v>78</v>
      </c>
      <c r="D29" s="17" t="s">
        <v>93</v>
      </c>
      <c r="E29" s="13">
        <v>164043.4</v>
      </c>
      <c r="F29" s="13">
        <v>0</v>
      </c>
      <c r="G29" s="16">
        <f t="shared" si="23"/>
        <v>164043.4</v>
      </c>
      <c r="H29" s="16">
        <v>0</v>
      </c>
      <c r="I29" s="13">
        <v>287470.3</v>
      </c>
      <c r="J29" s="13">
        <v>0</v>
      </c>
      <c r="K29" s="16">
        <f t="shared" si="19"/>
        <v>287470.3</v>
      </c>
      <c r="L29" s="13">
        <v>116647.9</v>
      </c>
      <c r="M29" s="13">
        <v>0</v>
      </c>
      <c r="N29" s="16">
        <f t="shared" si="20"/>
        <v>116647.9</v>
      </c>
      <c r="O29" s="43">
        <f t="shared" si="21"/>
        <v>568161.6</v>
      </c>
      <c r="P29" s="43">
        <f t="shared" si="21"/>
        <v>0</v>
      </c>
      <c r="Q29" s="43">
        <f t="shared" si="22"/>
        <v>568161.6</v>
      </c>
    </row>
    <row r="30" spans="1:17" s="18" customFormat="1" ht="330">
      <c r="A30" s="34" t="s">
        <v>31</v>
      </c>
      <c r="B30" s="7">
        <v>22</v>
      </c>
      <c r="C30" s="10" t="s">
        <v>79</v>
      </c>
      <c r="D30" s="17" t="s">
        <v>93</v>
      </c>
      <c r="E30" s="13">
        <v>107093.2</v>
      </c>
      <c r="F30" s="13">
        <v>18898.8</v>
      </c>
      <c r="G30" s="16">
        <f t="shared" si="23"/>
        <v>125992</v>
      </c>
      <c r="H30" s="16">
        <v>0</v>
      </c>
      <c r="I30" s="13">
        <v>107093.2</v>
      </c>
      <c r="J30" s="13">
        <v>18898.8</v>
      </c>
      <c r="K30" s="16">
        <f>I30+J30</f>
        <v>125992</v>
      </c>
      <c r="L30" s="13">
        <v>0</v>
      </c>
      <c r="M30" s="13">
        <v>0</v>
      </c>
      <c r="N30" s="16">
        <f>M30+L30</f>
        <v>0</v>
      </c>
      <c r="O30" s="43">
        <f t="shared" si="21"/>
        <v>214186.4</v>
      </c>
      <c r="P30" s="43">
        <f t="shared" si="21"/>
        <v>37797.599999999999</v>
      </c>
      <c r="Q30" s="43">
        <f t="shared" si="22"/>
        <v>251984</v>
      </c>
    </row>
    <row r="31" spans="1:17" s="18" customFormat="1" ht="363">
      <c r="A31" s="34" t="s">
        <v>53</v>
      </c>
      <c r="B31" s="7">
        <v>23</v>
      </c>
      <c r="C31" s="10" t="s">
        <v>9</v>
      </c>
      <c r="D31" s="17" t="s">
        <v>93</v>
      </c>
      <c r="E31" s="13">
        <v>102410</v>
      </c>
      <c r="F31" s="13">
        <v>3167.3</v>
      </c>
      <c r="G31" s="16">
        <f>E31+F31</f>
        <v>105577.3</v>
      </c>
      <c r="H31" s="16">
        <v>0</v>
      </c>
      <c r="I31" s="13">
        <v>345787</v>
      </c>
      <c r="J31" s="13">
        <v>10694.4</v>
      </c>
      <c r="K31" s="16">
        <v>356481.4</v>
      </c>
      <c r="L31" s="13">
        <v>96698.4</v>
      </c>
      <c r="M31" s="13">
        <v>2990.7</v>
      </c>
      <c r="N31" s="16">
        <v>99689.099999999991</v>
      </c>
      <c r="O31" s="43">
        <f t="shared" si="21"/>
        <v>544895.4</v>
      </c>
      <c r="P31" s="43">
        <f t="shared" si="21"/>
        <v>16852.400000000001</v>
      </c>
      <c r="Q31" s="43">
        <f t="shared" si="22"/>
        <v>561747.80000000005</v>
      </c>
    </row>
    <row r="32" spans="1:17" s="51" customFormat="1" ht="33">
      <c r="A32" s="48" t="s">
        <v>32</v>
      </c>
      <c r="B32" s="48"/>
      <c r="C32" s="49"/>
      <c r="D32" s="49"/>
      <c r="E32" s="50">
        <f>SUM(E25:E31)</f>
        <v>563282.69999999995</v>
      </c>
      <c r="F32" s="50">
        <f t="shared" ref="F32:Q32" si="24">SUM(F25:F31)</f>
        <v>46433.350000000006</v>
      </c>
      <c r="G32" s="50">
        <f t="shared" si="24"/>
        <v>609716.05000000005</v>
      </c>
      <c r="H32" s="50">
        <f t="shared" si="24"/>
        <v>48274.2</v>
      </c>
      <c r="I32" s="50">
        <f t="shared" si="24"/>
        <v>1288381.8999999999</v>
      </c>
      <c r="J32" s="50">
        <f>SUM(J25:J31)</f>
        <v>73602.899999999994</v>
      </c>
      <c r="K32" s="50">
        <f t="shared" si="24"/>
        <v>1361984.7999999998</v>
      </c>
      <c r="L32" s="50">
        <f t="shared" si="24"/>
        <v>383279.30000000005</v>
      </c>
      <c r="M32" s="50">
        <f t="shared" si="24"/>
        <v>55767.199999999997</v>
      </c>
      <c r="N32" s="50">
        <f t="shared" si="24"/>
        <v>439046.5</v>
      </c>
      <c r="O32" s="55">
        <f t="shared" si="24"/>
        <v>2234943.9</v>
      </c>
      <c r="P32" s="55">
        <f t="shared" si="24"/>
        <v>175803.44999999998</v>
      </c>
      <c r="Q32" s="55">
        <f t="shared" si="24"/>
        <v>2410747.35</v>
      </c>
    </row>
    <row r="33" spans="1:17" s="53" customFormat="1" ht="33">
      <c r="A33" s="85" t="s">
        <v>60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</row>
    <row r="34" spans="1:17" s="18" customFormat="1" ht="201.75" customHeight="1">
      <c r="A34" s="87" t="s">
        <v>33</v>
      </c>
      <c r="B34" s="7">
        <v>24</v>
      </c>
      <c r="C34" s="24" t="s">
        <v>34</v>
      </c>
      <c r="D34" s="12" t="s">
        <v>97</v>
      </c>
      <c r="E34" s="13">
        <v>40784.400000000001</v>
      </c>
      <c r="F34" s="13">
        <v>1261.4000000000001</v>
      </c>
      <c r="G34" s="16">
        <f t="shared" ref="G34:G44" si="25">E34+F34</f>
        <v>42045.8</v>
      </c>
      <c r="H34" s="16">
        <v>0</v>
      </c>
      <c r="I34" s="13">
        <v>0</v>
      </c>
      <c r="J34" s="13">
        <v>0</v>
      </c>
      <c r="K34" s="16">
        <f>I34+J34</f>
        <v>0</v>
      </c>
      <c r="L34" s="13">
        <v>0</v>
      </c>
      <c r="M34" s="13">
        <v>0</v>
      </c>
      <c r="N34" s="16">
        <f t="shared" ref="N34:N43" si="26">M34+L34</f>
        <v>0</v>
      </c>
      <c r="O34" s="43">
        <f t="shared" ref="O34:O44" si="27">E34+I34+L34</f>
        <v>40784.400000000001</v>
      </c>
      <c r="P34" s="43">
        <f t="shared" ref="P34:P44" si="28">F34+J34+M34</f>
        <v>1261.4000000000001</v>
      </c>
      <c r="Q34" s="43">
        <f t="shared" ref="Q34:Q44" si="29">O34+P34</f>
        <v>42045.8</v>
      </c>
    </row>
    <row r="35" spans="1:17" s="18" customFormat="1" ht="138" customHeight="1">
      <c r="A35" s="87"/>
      <c r="B35" s="7">
        <v>25</v>
      </c>
      <c r="C35" s="24" t="s">
        <v>35</v>
      </c>
      <c r="D35" s="12" t="s">
        <v>97</v>
      </c>
      <c r="E35" s="13">
        <v>7914.6</v>
      </c>
      <c r="F35" s="13">
        <v>244.8</v>
      </c>
      <c r="G35" s="16">
        <f t="shared" si="25"/>
        <v>8159.4000000000005</v>
      </c>
      <c r="H35" s="16">
        <v>415.5</v>
      </c>
      <c r="I35" s="13">
        <v>0</v>
      </c>
      <c r="J35" s="13">
        <v>0</v>
      </c>
      <c r="K35" s="16">
        <f t="shared" ref="K35:K44" si="30">I35+J35</f>
        <v>0</v>
      </c>
      <c r="L35" s="13">
        <v>0</v>
      </c>
      <c r="M35" s="13">
        <v>0</v>
      </c>
      <c r="N35" s="16">
        <f t="shared" si="26"/>
        <v>0</v>
      </c>
      <c r="O35" s="43">
        <f t="shared" si="27"/>
        <v>7914.6</v>
      </c>
      <c r="P35" s="43">
        <f t="shared" si="28"/>
        <v>244.8</v>
      </c>
      <c r="Q35" s="43">
        <f t="shared" si="29"/>
        <v>8159.4000000000005</v>
      </c>
    </row>
    <row r="36" spans="1:17" s="18" customFormat="1" ht="138" customHeight="1">
      <c r="A36" s="87"/>
      <c r="B36" s="7">
        <v>26</v>
      </c>
      <c r="C36" s="21" t="s">
        <v>71</v>
      </c>
      <c r="D36" s="17" t="s">
        <v>97</v>
      </c>
      <c r="E36" s="22">
        <v>274841.8</v>
      </c>
      <c r="F36" s="15">
        <v>32334.3</v>
      </c>
      <c r="G36" s="16">
        <f t="shared" si="25"/>
        <v>307176.09999999998</v>
      </c>
      <c r="H36" s="16">
        <v>36200.400000000001</v>
      </c>
      <c r="I36" s="33">
        <v>253890.1</v>
      </c>
      <c r="J36" s="15">
        <v>29869.4</v>
      </c>
      <c r="K36" s="16">
        <f t="shared" si="30"/>
        <v>283759.5</v>
      </c>
      <c r="L36" s="33">
        <v>0</v>
      </c>
      <c r="M36" s="11">
        <v>0</v>
      </c>
      <c r="N36" s="16">
        <f t="shared" si="26"/>
        <v>0</v>
      </c>
      <c r="O36" s="43">
        <f t="shared" si="27"/>
        <v>528731.9</v>
      </c>
      <c r="P36" s="43">
        <f t="shared" si="28"/>
        <v>62203.7</v>
      </c>
      <c r="Q36" s="43">
        <f t="shared" si="29"/>
        <v>590935.6</v>
      </c>
    </row>
    <row r="37" spans="1:17" s="18" customFormat="1" ht="172.5" customHeight="1">
      <c r="A37" s="87"/>
      <c r="B37" s="7">
        <v>27</v>
      </c>
      <c r="C37" s="25" t="s">
        <v>70</v>
      </c>
      <c r="D37" s="12" t="s">
        <v>97</v>
      </c>
      <c r="E37" s="13">
        <v>0</v>
      </c>
      <c r="F37" s="13">
        <v>0</v>
      </c>
      <c r="G37" s="16">
        <f t="shared" si="25"/>
        <v>0</v>
      </c>
      <c r="H37" s="16">
        <v>0</v>
      </c>
      <c r="I37" s="12">
        <v>127543.1</v>
      </c>
      <c r="J37" s="13">
        <v>3944.6</v>
      </c>
      <c r="K37" s="16">
        <f t="shared" si="30"/>
        <v>131487.70000000001</v>
      </c>
      <c r="L37" s="12">
        <v>123807.8</v>
      </c>
      <c r="M37" s="13">
        <v>3829.1</v>
      </c>
      <c r="N37" s="16">
        <f t="shared" si="26"/>
        <v>127636.90000000001</v>
      </c>
      <c r="O37" s="43">
        <f t="shared" si="27"/>
        <v>251350.90000000002</v>
      </c>
      <c r="P37" s="43">
        <f t="shared" si="28"/>
        <v>7773.7</v>
      </c>
      <c r="Q37" s="43">
        <f t="shared" si="29"/>
        <v>259124.60000000003</v>
      </c>
    </row>
    <row r="38" spans="1:17" s="18" customFormat="1" ht="237" customHeight="1">
      <c r="A38" s="87" t="s">
        <v>38</v>
      </c>
      <c r="B38" s="7">
        <v>28</v>
      </c>
      <c r="C38" s="10" t="s">
        <v>72</v>
      </c>
      <c r="D38" s="12" t="s">
        <v>97</v>
      </c>
      <c r="E38" s="12">
        <v>11887</v>
      </c>
      <c r="F38" s="12">
        <v>2097.6999999999998</v>
      </c>
      <c r="G38" s="16">
        <f t="shared" si="25"/>
        <v>13984.7</v>
      </c>
      <c r="H38" s="16">
        <v>0</v>
      </c>
      <c r="I38" s="13">
        <v>0</v>
      </c>
      <c r="J38" s="13">
        <v>0</v>
      </c>
      <c r="K38" s="16">
        <f t="shared" si="30"/>
        <v>0</v>
      </c>
      <c r="L38" s="13">
        <v>0</v>
      </c>
      <c r="M38" s="13">
        <v>0</v>
      </c>
      <c r="N38" s="16">
        <f t="shared" si="26"/>
        <v>0</v>
      </c>
      <c r="O38" s="43">
        <f t="shared" si="27"/>
        <v>11887</v>
      </c>
      <c r="P38" s="43">
        <f t="shared" si="28"/>
        <v>2097.6999999999998</v>
      </c>
      <c r="Q38" s="43">
        <f t="shared" si="29"/>
        <v>13984.7</v>
      </c>
    </row>
    <row r="39" spans="1:17" s="18" customFormat="1" ht="153.75" customHeight="1">
      <c r="A39" s="87"/>
      <c r="B39" s="7">
        <v>29</v>
      </c>
      <c r="C39" s="10" t="s">
        <v>102</v>
      </c>
      <c r="D39" s="12" t="s">
        <v>97</v>
      </c>
      <c r="E39" s="12">
        <v>16244</v>
      </c>
      <c r="F39" s="12">
        <v>502.4</v>
      </c>
      <c r="G39" s="16">
        <f t="shared" si="25"/>
        <v>16746.400000000001</v>
      </c>
      <c r="H39" s="16">
        <v>0</v>
      </c>
      <c r="I39" s="33">
        <v>0</v>
      </c>
      <c r="J39" s="33">
        <v>0</v>
      </c>
      <c r="K39" s="16">
        <f t="shared" ref="K39" si="31">I39+J39</f>
        <v>0</v>
      </c>
      <c r="L39" s="33">
        <v>0</v>
      </c>
      <c r="M39" s="33">
        <v>0</v>
      </c>
      <c r="N39" s="16">
        <f t="shared" ref="N39" si="32">M39+L39</f>
        <v>0</v>
      </c>
      <c r="O39" s="43">
        <f t="shared" ref="O39" si="33">E39+I39+L39</f>
        <v>16244</v>
      </c>
      <c r="P39" s="43">
        <f t="shared" ref="P39" si="34">F39+J39+M39</f>
        <v>502.4</v>
      </c>
      <c r="Q39" s="43">
        <f t="shared" ref="Q39" si="35">O39+P39</f>
        <v>16746.400000000001</v>
      </c>
    </row>
    <row r="40" spans="1:17" s="23" customFormat="1" ht="147.6" customHeight="1">
      <c r="A40" s="88"/>
      <c r="B40" s="7">
        <v>30</v>
      </c>
      <c r="C40" s="34" t="s">
        <v>36</v>
      </c>
      <c r="D40" s="12" t="s">
        <v>97</v>
      </c>
      <c r="E40" s="33">
        <v>8122</v>
      </c>
      <c r="F40" s="33">
        <v>251.2</v>
      </c>
      <c r="G40" s="16">
        <f t="shared" si="25"/>
        <v>8373.2000000000007</v>
      </c>
      <c r="H40" s="16">
        <v>0</v>
      </c>
      <c r="I40" s="33">
        <v>0</v>
      </c>
      <c r="J40" s="33">
        <v>0</v>
      </c>
      <c r="K40" s="16">
        <f t="shared" si="30"/>
        <v>0</v>
      </c>
      <c r="L40" s="33">
        <v>0</v>
      </c>
      <c r="M40" s="33">
        <v>0</v>
      </c>
      <c r="N40" s="16">
        <f t="shared" si="26"/>
        <v>0</v>
      </c>
      <c r="O40" s="43">
        <f t="shared" si="27"/>
        <v>8122</v>
      </c>
      <c r="P40" s="43">
        <f t="shared" si="28"/>
        <v>251.2</v>
      </c>
      <c r="Q40" s="43">
        <f t="shared" si="29"/>
        <v>8373.2000000000007</v>
      </c>
    </row>
    <row r="41" spans="1:17" s="23" customFormat="1" ht="147.75" customHeight="1">
      <c r="A41" s="88"/>
      <c r="B41" s="7">
        <v>31</v>
      </c>
      <c r="C41" s="24" t="s">
        <v>37</v>
      </c>
      <c r="D41" s="12" t="s">
        <v>97</v>
      </c>
      <c r="E41" s="33">
        <v>209252.8</v>
      </c>
      <c r="F41" s="33">
        <v>6471.7</v>
      </c>
      <c r="G41" s="16">
        <f t="shared" si="25"/>
        <v>215724.5</v>
      </c>
      <c r="H41" s="16">
        <v>0</v>
      </c>
      <c r="I41" s="33">
        <v>0</v>
      </c>
      <c r="J41" s="33">
        <v>0</v>
      </c>
      <c r="K41" s="16">
        <f t="shared" si="30"/>
        <v>0</v>
      </c>
      <c r="L41" s="33">
        <v>0</v>
      </c>
      <c r="M41" s="33">
        <v>0</v>
      </c>
      <c r="N41" s="16">
        <f t="shared" si="26"/>
        <v>0</v>
      </c>
      <c r="O41" s="43">
        <f t="shared" si="27"/>
        <v>209252.8</v>
      </c>
      <c r="P41" s="43">
        <f t="shared" si="28"/>
        <v>6471.7</v>
      </c>
      <c r="Q41" s="43">
        <f t="shared" si="29"/>
        <v>215724.5</v>
      </c>
    </row>
    <row r="42" spans="1:17" s="18" customFormat="1" ht="144.75" customHeight="1">
      <c r="A42" s="87" t="s">
        <v>40</v>
      </c>
      <c r="B42" s="7">
        <v>32</v>
      </c>
      <c r="C42" s="24" t="s">
        <v>36</v>
      </c>
      <c r="D42" s="12" t="s">
        <v>97</v>
      </c>
      <c r="E42" s="13">
        <v>12061.5</v>
      </c>
      <c r="F42" s="13">
        <v>373</v>
      </c>
      <c r="G42" s="16">
        <f t="shared" si="25"/>
        <v>12434.5</v>
      </c>
      <c r="H42" s="16">
        <v>0</v>
      </c>
      <c r="I42" s="13">
        <v>0</v>
      </c>
      <c r="J42" s="13">
        <v>0</v>
      </c>
      <c r="K42" s="16">
        <f t="shared" si="30"/>
        <v>0</v>
      </c>
      <c r="L42" s="13">
        <v>0</v>
      </c>
      <c r="M42" s="13">
        <v>0</v>
      </c>
      <c r="N42" s="16">
        <f t="shared" si="26"/>
        <v>0</v>
      </c>
      <c r="O42" s="43">
        <f t="shared" si="27"/>
        <v>12061.5</v>
      </c>
      <c r="P42" s="43">
        <f t="shared" si="28"/>
        <v>373</v>
      </c>
      <c r="Q42" s="43">
        <f t="shared" si="29"/>
        <v>12434.5</v>
      </c>
    </row>
    <row r="43" spans="1:17" s="18" customFormat="1" ht="264">
      <c r="A43" s="87"/>
      <c r="B43" s="7">
        <v>33</v>
      </c>
      <c r="C43" s="24" t="s">
        <v>39</v>
      </c>
      <c r="D43" s="12" t="s">
        <v>97</v>
      </c>
      <c r="E43" s="13">
        <v>23478</v>
      </c>
      <c r="F43" s="13">
        <v>726.1</v>
      </c>
      <c r="G43" s="16">
        <f t="shared" si="25"/>
        <v>24204.1</v>
      </c>
      <c r="H43" s="16">
        <v>0</v>
      </c>
      <c r="I43" s="13">
        <v>0</v>
      </c>
      <c r="J43" s="13">
        <v>0</v>
      </c>
      <c r="K43" s="16">
        <f t="shared" si="30"/>
        <v>0</v>
      </c>
      <c r="L43" s="13">
        <v>0</v>
      </c>
      <c r="M43" s="13">
        <v>0</v>
      </c>
      <c r="N43" s="16">
        <f t="shared" si="26"/>
        <v>0</v>
      </c>
      <c r="O43" s="43">
        <f t="shared" si="27"/>
        <v>23478</v>
      </c>
      <c r="P43" s="43">
        <f t="shared" si="28"/>
        <v>726.1</v>
      </c>
      <c r="Q43" s="43">
        <f t="shared" si="29"/>
        <v>24204.1</v>
      </c>
    </row>
    <row r="44" spans="1:17" s="18" customFormat="1" ht="246">
      <c r="A44" s="34" t="s">
        <v>42</v>
      </c>
      <c r="B44" s="7">
        <v>34</v>
      </c>
      <c r="C44" s="28" t="s">
        <v>41</v>
      </c>
      <c r="D44" s="12" t="s">
        <v>97</v>
      </c>
      <c r="E44" s="13">
        <v>54094.6</v>
      </c>
      <c r="F44" s="13">
        <v>1673</v>
      </c>
      <c r="G44" s="16">
        <f t="shared" si="25"/>
        <v>55767.6</v>
      </c>
      <c r="H44" s="16">
        <v>0</v>
      </c>
      <c r="I44" s="13">
        <v>0</v>
      </c>
      <c r="J44" s="13">
        <v>0</v>
      </c>
      <c r="K44" s="16">
        <f t="shared" si="30"/>
        <v>0</v>
      </c>
      <c r="L44" s="13">
        <v>0</v>
      </c>
      <c r="M44" s="13">
        <v>0</v>
      </c>
      <c r="N44" s="16">
        <f>M44+L44</f>
        <v>0</v>
      </c>
      <c r="O44" s="43">
        <f t="shared" si="27"/>
        <v>54094.6</v>
      </c>
      <c r="P44" s="43">
        <f t="shared" si="28"/>
        <v>1673</v>
      </c>
      <c r="Q44" s="43">
        <f t="shared" si="29"/>
        <v>55767.6</v>
      </c>
    </row>
    <row r="45" spans="1:17" s="51" customFormat="1" ht="33">
      <c r="A45" s="48" t="s">
        <v>43</v>
      </c>
      <c r="B45" s="48"/>
      <c r="C45" s="49"/>
      <c r="D45" s="49"/>
      <c r="E45" s="50">
        <f>SUM(E34:E44)</f>
        <v>658680.69999999995</v>
      </c>
      <c r="F45" s="50">
        <f t="shared" ref="F45:Q45" si="36">SUM(F34:F44)</f>
        <v>45935.599999999991</v>
      </c>
      <c r="G45" s="50">
        <f t="shared" si="36"/>
        <v>704616.3</v>
      </c>
      <c r="H45" s="50">
        <f t="shared" si="36"/>
        <v>36615.9</v>
      </c>
      <c r="I45" s="50">
        <f t="shared" si="36"/>
        <v>381433.2</v>
      </c>
      <c r="J45" s="50">
        <f>SUM(J34:J44)</f>
        <v>33814</v>
      </c>
      <c r="K45" s="50">
        <f t="shared" si="36"/>
        <v>415247.2</v>
      </c>
      <c r="L45" s="50">
        <f t="shared" si="36"/>
        <v>123807.8</v>
      </c>
      <c r="M45" s="50">
        <f t="shared" si="36"/>
        <v>3829.1</v>
      </c>
      <c r="N45" s="50">
        <f t="shared" si="36"/>
        <v>127636.90000000001</v>
      </c>
      <c r="O45" s="55">
        <f t="shared" si="36"/>
        <v>1163921.7000000002</v>
      </c>
      <c r="P45" s="55">
        <f t="shared" si="36"/>
        <v>83578.699999999983</v>
      </c>
      <c r="Q45" s="55">
        <f t="shared" si="36"/>
        <v>1247500.3999999999</v>
      </c>
    </row>
    <row r="46" spans="1:17" s="51" customFormat="1" ht="33">
      <c r="A46" s="8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</row>
    <row r="47" spans="1:17" s="18" customFormat="1" ht="165">
      <c r="A47" s="34" t="s">
        <v>45</v>
      </c>
      <c r="B47" s="7">
        <v>35</v>
      </c>
      <c r="C47" s="10" t="s">
        <v>66</v>
      </c>
      <c r="D47" s="12" t="s">
        <v>5</v>
      </c>
      <c r="E47" s="12">
        <v>243355.2</v>
      </c>
      <c r="F47" s="12">
        <v>7526.5</v>
      </c>
      <c r="G47" s="16">
        <f>F47+E47</f>
        <v>250881.7</v>
      </c>
      <c r="H47" s="16">
        <v>0</v>
      </c>
      <c r="I47" s="12">
        <v>0</v>
      </c>
      <c r="J47" s="12">
        <v>0</v>
      </c>
      <c r="K47" s="16">
        <v>0</v>
      </c>
      <c r="L47" s="12">
        <v>0</v>
      </c>
      <c r="M47" s="12">
        <v>0</v>
      </c>
      <c r="N47" s="16">
        <f>M47+L47</f>
        <v>0</v>
      </c>
      <c r="O47" s="43">
        <f>E47+I47+L47</f>
        <v>243355.2</v>
      </c>
      <c r="P47" s="43">
        <f>F47+J47+M47</f>
        <v>7526.5</v>
      </c>
      <c r="Q47" s="43">
        <f>O47+P47</f>
        <v>250881.7</v>
      </c>
    </row>
    <row r="48" spans="1:17" s="51" customFormat="1" ht="33">
      <c r="A48" s="48" t="s">
        <v>44</v>
      </c>
      <c r="B48" s="48"/>
      <c r="C48" s="49"/>
      <c r="D48" s="49"/>
      <c r="E48" s="50">
        <f>SUM(E47)</f>
        <v>243355.2</v>
      </c>
      <c r="F48" s="50">
        <f t="shared" ref="F48:Q48" si="37">SUM(F47)</f>
        <v>7526.5</v>
      </c>
      <c r="G48" s="50">
        <f t="shared" si="37"/>
        <v>250881.7</v>
      </c>
      <c r="H48" s="50">
        <f t="shared" si="37"/>
        <v>0</v>
      </c>
      <c r="I48" s="50">
        <f t="shared" si="37"/>
        <v>0</v>
      </c>
      <c r="J48" s="50">
        <f>SUM(J47)</f>
        <v>0</v>
      </c>
      <c r="K48" s="50">
        <f t="shared" si="37"/>
        <v>0</v>
      </c>
      <c r="L48" s="50">
        <f t="shared" si="37"/>
        <v>0</v>
      </c>
      <c r="M48" s="50">
        <f t="shared" si="37"/>
        <v>0</v>
      </c>
      <c r="N48" s="50">
        <f t="shared" si="37"/>
        <v>0</v>
      </c>
      <c r="O48" s="55">
        <f t="shared" si="37"/>
        <v>243355.2</v>
      </c>
      <c r="P48" s="55">
        <f t="shared" si="37"/>
        <v>7526.5</v>
      </c>
      <c r="Q48" s="55">
        <f t="shared" si="37"/>
        <v>250881.7</v>
      </c>
    </row>
    <row r="49" spans="1:17" s="51" customFormat="1" ht="33">
      <c r="A49" s="85" t="s">
        <v>61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</row>
    <row r="50" spans="1:17" s="18" customFormat="1" ht="229.5" customHeight="1">
      <c r="A50" s="7" t="s">
        <v>47</v>
      </c>
      <c r="B50" s="8">
        <v>36</v>
      </c>
      <c r="C50" s="12" t="s">
        <v>80</v>
      </c>
      <c r="D50" s="33" t="s">
        <v>98</v>
      </c>
      <c r="E50" s="13">
        <v>0</v>
      </c>
      <c r="F50" s="13">
        <v>0</v>
      </c>
      <c r="G50" s="16">
        <f>E50+F50</f>
        <v>0</v>
      </c>
      <c r="H50" s="16">
        <v>0</v>
      </c>
      <c r="I50" s="13">
        <v>33697.300000000003</v>
      </c>
      <c r="J50" s="13">
        <v>5946.6</v>
      </c>
      <c r="K50" s="16">
        <f>I50+J50</f>
        <v>39643.9</v>
      </c>
      <c r="L50" s="13">
        <v>0</v>
      </c>
      <c r="M50" s="13">
        <v>0</v>
      </c>
      <c r="N50" s="16">
        <f>L50+M50</f>
        <v>0</v>
      </c>
      <c r="O50" s="43">
        <f>E50+I50+L50</f>
        <v>33697.300000000003</v>
      </c>
      <c r="P50" s="43">
        <f>F50+J50+M50</f>
        <v>5946.6</v>
      </c>
      <c r="Q50" s="43">
        <f>O50+P50</f>
        <v>39643.9</v>
      </c>
    </row>
    <row r="51" spans="1:17" s="18" customFormat="1" ht="272.25" customHeight="1">
      <c r="A51" s="34" t="s">
        <v>49</v>
      </c>
      <c r="B51" s="7">
        <v>37</v>
      </c>
      <c r="C51" s="10" t="s">
        <v>14</v>
      </c>
      <c r="D51" s="12" t="s">
        <v>98</v>
      </c>
      <c r="E51" s="12">
        <v>0</v>
      </c>
      <c r="F51" s="12">
        <v>84030</v>
      </c>
      <c r="G51" s="16">
        <f>E51+F51</f>
        <v>84030</v>
      </c>
      <c r="H51" s="16">
        <v>0</v>
      </c>
      <c r="I51" s="12">
        <v>110000</v>
      </c>
      <c r="J51" s="12">
        <v>19411.8</v>
      </c>
      <c r="K51" s="16">
        <f>I51+J51</f>
        <v>129411.8</v>
      </c>
      <c r="L51" s="12">
        <v>1080431.24</v>
      </c>
      <c r="M51" s="12">
        <v>190664.3</v>
      </c>
      <c r="N51" s="16">
        <f>L51+M51</f>
        <v>1271095.54</v>
      </c>
      <c r="O51" s="43">
        <f>E51+I51+L51</f>
        <v>1190431.24</v>
      </c>
      <c r="P51" s="43">
        <f>F51+J51+M51</f>
        <v>294106.09999999998</v>
      </c>
      <c r="Q51" s="43">
        <f>O51+P51</f>
        <v>1484537.3399999999</v>
      </c>
    </row>
    <row r="52" spans="1:17" s="18" customFormat="1" ht="198">
      <c r="A52" s="89" t="s">
        <v>46</v>
      </c>
      <c r="B52" s="8">
        <v>38</v>
      </c>
      <c r="C52" s="10" t="s">
        <v>81</v>
      </c>
      <c r="D52" s="57" t="s">
        <v>101</v>
      </c>
      <c r="E52" s="12">
        <v>66627.600000000006</v>
      </c>
      <c r="F52" s="12">
        <v>0</v>
      </c>
      <c r="G52" s="16">
        <f t="shared" ref="G52:G55" si="38">E52+F52</f>
        <v>66627.600000000006</v>
      </c>
      <c r="H52" s="16">
        <v>59964.800000000003</v>
      </c>
      <c r="I52" s="12">
        <v>63227.7</v>
      </c>
      <c r="J52" s="12">
        <v>0</v>
      </c>
      <c r="K52" s="16">
        <f t="shared" ref="K52:K54" si="39">I52+J52</f>
        <v>63227.7</v>
      </c>
      <c r="L52" s="12">
        <v>64127.6</v>
      </c>
      <c r="M52" s="12">
        <v>0</v>
      </c>
      <c r="N52" s="16">
        <f t="shared" ref="N52:N54" si="40">L52+M52</f>
        <v>64127.6</v>
      </c>
      <c r="O52" s="43">
        <f t="shared" ref="O52:O54" si="41">E52+I52+L52</f>
        <v>193982.9</v>
      </c>
      <c r="P52" s="43">
        <f t="shared" ref="P52:P54" si="42">F52+J52+M52</f>
        <v>0</v>
      </c>
      <c r="Q52" s="43">
        <f t="shared" ref="Q52:Q54" si="43">O52+P52</f>
        <v>193982.9</v>
      </c>
    </row>
    <row r="53" spans="1:17" s="18" customFormat="1" ht="338.25" customHeight="1">
      <c r="A53" s="112"/>
      <c r="B53" s="8">
        <v>39</v>
      </c>
      <c r="C53" s="10" t="s">
        <v>82</v>
      </c>
      <c r="D53" s="57" t="s">
        <v>101</v>
      </c>
      <c r="E53" s="12">
        <v>46644</v>
      </c>
      <c r="F53" s="12">
        <v>0</v>
      </c>
      <c r="G53" s="16">
        <f t="shared" si="38"/>
        <v>46644</v>
      </c>
      <c r="H53" s="16">
        <v>13080.2</v>
      </c>
      <c r="I53" s="12">
        <v>46644</v>
      </c>
      <c r="J53" s="12">
        <v>0</v>
      </c>
      <c r="K53" s="16">
        <f t="shared" si="39"/>
        <v>46644</v>
      </c>
      <c r="L53" s="12">
        <v>50232</v>
      </c>
      <c r="M53" s="12">
        <v>0</v>
      </c>
      <c r="N53" s="16">
        <f t="shared" si="40"/>
        <v>50232</v>
      </c>
      <c r="O53" s="43">
        <f t="shared" si="41"/>
        <v>143520</v>
      </c>
      <c r="P53" s="43">
        <f t="shared" si="42"/>
        <v>0</v>
      </c>
      <c r="Q53" s="43">
        <f t="shared" si="43"/>
        <v>143520</v>
      </c>
    </row>
    <row r="54" spans="1:17" s="18" customFormat="1" ht="198">
      <c r="A54" s="112"/>
      <c r="B54" s="8">
        <v>40</v>
      </c>
      <c r="C54" s="10" t="s">
        <v>83</v>
      </c>
      <c r="D54" s="57" t="s">
        <v>101</v>
      </c>
      <c r="E54" s="12">
        <v>2259.1999999999998</v>
      </c>
      <c r="F54" s="12">
        <v>0</v>
      </c>
      <c r="G54" s="16">
        <f t="shared" si="38"/>
        <v>2259.1999999999998</v>
      </c>
      <c r="H54" s="16">
        <v>1129.5999999999999</v>
      </c>
      <c r="I54" s="12">
        <v>2008.2</v>
      </c>
      <c r="J54" s="12">
        <v>0</v>
      </c>
      <c r="K54" s="16">
        <f t="shared" si="39"/>
        <v>2008.2</v>
      </c>
      <c r="L54" s="12">
        <v>0</v>
      </c>
      <c r="M54" s="12">
        <v>0</v>
      </c>
      <c r="N54" s="16">
        <f t="shared" si="40"/>
        <v>0</v>
      </c>
      <c r="O54" s="43">
        <f t="shared" si="41"/>
        <v>4267.3999999999996</v>
      </c>
      <c r="P54" s="43">
        <f t="shared" si="42"/>
        <v>0</v>
      </c>
      <c r="Q54" s="43">
        <f t="shared" si="43"/>
        <v>4267.3999999999996</v>
      </c>
    </row>
    <row r="55" spans="1:17" s="18" customFormat="1" ht="317.25" customHeight="1">
      <c r="A55" s="92"/>
      <c r="B55" s="8">
        <v>41</v>
      </c>
      <c r="C55" s="12" t="s">
        <v>84</v>
      </c>
      <c r="D55" s="57" t="s">
        <v>101</v>
      </c>
      <c r="E55" s="13">
        <v>52908.9</v>
      </c>
      <c r="F55" s="12">
        <v>0</v>
      </c>
      <c r="G55" s="16">
        <f t="shared" si="38"/>
        <v>52908.9</v>
      </c>
      <c r="H55" s="16">
        <v>11432.5</v>
      </c>
      <c r="I55" s="13">
        <v>52908.9</v>
      </c>
      <c r="J55" s="12">
        <v>0</v>
      </c>
      <c r="K55" s="16">
        <f>I55+J55</f>
        <v>52908.9</v>
      </c>
      <c r="L55" s="13">
        <v>52908.9</v>
      </c>
      <c r="M55" s="12">
        <v>0</v>
      </c>
      <c r="N55" s="16">
        <f>L55+M55</f>
        <v>52908.9</v>
      </c>
      <c r="O55" s="43">
        <f>E55+I55+L55</f>
        <v>158726.70000000001</v>
      </c>
      <c r="P55" s="43">
        <f>F55+J55+M55</f>
        <v>0</v>
      </c>
      <c r="Q55" s="43">
        <f>O55+P55</f>
        <v>158726.70000000001</v>
      </c>
    </row>
    <row r="56" spans="1:17" s="18" customFormat="1" ht="165">
      <c r="A56" s="34" t="s">
        <v>52</v>
      </c>
      <c r="B56" s="8">
        <v>42</v>
      </c>
      <c r="C56" s="14" t="s">
        <v>67</v>
      </c>
      <c r="D56" s="12" t="s">
        <v>5</v>
      </c>
      <c r="E56" s="13">
        <v>62734.9</v>
      </c>
      <c r="F56" s="13">
        <v>1940.3</v>
      </c>
      <c r="G56" s="16">
        <f>E56+F56</f>
        <v>64675.200000000004</v>
      </c>
      <c r="H56" s="16">
        <v>0</v>
      </c>
      <c r="I56" s="13">
        <v>146833.79999999999</v>
      </c>
      <c r="J56" s="13">
        <v>4541.3</v>
      </c>
      <c r="K56" s="16">
        <f>I56+J56</f>
        <v>151375.09999999998</v>
      </c>
      <c r="L56" s="13">
        <v>311753.09999999998</v>
      </c>
      <c r="M56" s="13">
        <v>9641.9</v>
      </c>
      <c r="N56" s="16">
        <f>L56+M56</f>
        <v>321395</v>
      </c>
      <c r="O56" s="43">
        <f>E56+I56+L56</f>
        <v>521321.79999999993</v>
      </c>
      <c r="P56" s="43">
        <f>F56+J56+M56</f>
        <v>16123.5</v>
      </c>
      <c r="Q56" s="43">
        <f>O56+P56</f>
        <v>537445.29999999993</v>
      </c>
    </row>
    <row r="57" spans="1:17" s="51" customFormat="1" ht="33">
      <c r="A57" s="48" t="s">
        <v>48</v>
      </c>
      <c r="B57" s="48"/>
      <c r="C57" s="49"/>
      <c r="D57" s="49"/>
      <c r="E57" s="50">
        <f t="shared" ref="E57:Q57" si="44">SUM(E50:E56)</f>
        <v>231174.6</v>
      </c>
      <c r="F57" s="50">
        <f t="shared" si="44"/>
        <v>85970.3</v>
      </c>
      <c r="G57" s="50">
        <f t="shared" si="44"/>
        <v>317144.90000000002</v>
      </c>
      <c r="H57" s="50">
        <f t="shared" si="44"/>
        <v>85607.1</v>
      </c>
      <c r="I57" s="50">
        <f t="shared" si="44"/>
        <v>455319.9</v>
      </c>
      <c r="J57" s="50">
        <f>SUM(J50:J56)</f>
        <v>29899.7</v>
      </c>
      <c r="K57" s="50">
        <f t="shared" si="44"/>
        <v>485219.60000000003</v>
      </c>
      <c r="L57" s="50">
        <f t="shared" si="44"/>
        <v>1559452.8399999999</v>
      </c>
      <c r="M57" s="50">
        <f t="shared" si="44"/>
        <v>200306.19999999998</v>
      </c>
      <c r="N57" s="50">
        <f t="shared" si="44"/>
        <v>1759759.04</v>
      </c>
      <c r="O57" s="55">
        <f t="shared" si="44"/>
        <v>2245947.34</v>
      </c>
      <c r="P57" s="55">
        <f t="shared" si="44"/>
        <v>316176.19999999995</v>
      </c>
      <c r="Q57" s="55">
        <f t="shared" si="44"/>
        <v>2562123.5399999996</v>
      </c>
    </row>
    <row r="58" spans="1:17" s="51" customFormat="1" ht="33">
      <c r="A58" s="85" t="s">
        <v>62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</row>
    <row r="59" spans="1:17" s="47" customFormat="1" ht="231">
      <c r="A59" s="5" t="s">
        <v>51</v>
      </c>
      <c r="B59" s="8">
        <v>43</v>
      </c>
      <c r="C59" s="4" t="s">
        <v>88</v>
      </c>
      <c r="D59" s="4" t="s">
        <v>99</v>
      </c>
      <c r="E59" s="13">
        <v>476296.1</v>
      </c>
      <c r="F59" s="12">
        <v>0</v>
      </c>
      <c r="G59" s="16">
        <f>E59+F59</f>
        <v>476296.1</v>
      </c>
      <c r="H59" s="16">
        <v>0</v>
      </c>
      <c r="I59" s="13">
        <v>405000</v>
      </c>
      <c r="J59" s="12">
        <v>0</v>
      </c>
      <c r="K59" s="16">
        <f>I59+J59</f>
        <v>405000</v>
      </c>
      <c r="L59" s="13">
        <v>405000</v>
      </c>
      <c r="M59" s="12">
        <v>0</v>
      </c>
      <c r="N59" s="16">
        <f>L59+M59</f>
        <v>405000</v>
      </c>
      <c r="O59" s="43">
        <f>E59+I59+L59</f>
        <v>1286296.1000000001</v>
      </c>
      <c r="P59" s="43">
        <f>F59+J59+M59</f>
        <v>0</v>
      </c>
      <c r="Q59" s="43">
        <f>O59+P59</f>
        <v>1286296.1000000001</v>
      </c>
    </row>
    <row r="60" spans="1:17" s="47" customFormat="1" ht="297">
      <c r="A60" s="5" t="s">
        <v>51</v>
      </c>
      <c r="B60" s="8">
        <v>44</v>
      </c>
      <c r="C60" s="4" t="s">
        <v>113</v>
      </c>
      <c r="D60" s="4" t="s">
        <v>99</v>
      </c>
      <c r="E60" s="13">
        <v>0</v>
      </c>
      <c r="F60" s="12">
        <v>99000</v>
      </c>
      <c r="G60" s="16">
        <f t="shared" ref="G60:G64" si="45">E60+F60</f>
        <v>99000</v>
      </c>
      <c r="H60" s="16">
        <v>0</v>
      </c>
      <c r="I60" s="13">
        <v>0</v>
      </c>
      <c r="J60" s="12">
        <v>262000</v>
      </c>
      <c r="K60" s="16">
        <f>SUM(I60:J60)</f>
        <v>262000</v>
      </c>
      <c r="L60" s="13">
        <v>0</v>
      </c>
      <c r="M60" s="12">
        <v>221000</v>
      </c>
      <c r="N60" s="16">
        <f>SUM(L60:M60)</f>
        <v>221000</v>
      </c>
      <c r="O60" s="43">
        <f t="shared" ref="O60:O61" si="46">E60+I60+L60</f>
        <v>0</v>
      </c>
      <c r="P60" s="43">
        <f t="shared" ref="P60:P61" si="47">F60+J60+M60</f>
        <v>582000</v>
      </c>
      <c r="Q60" s="43">
        <f t="shared" ref="Q60:Q61" si="48">O60+P60</f>
        <v>582000</v>
      </c>
    </row>
    <row r="61" spans="1:17" s="47" customFormat="1" ht="330">
      <c r="A61" s="5" t="s">
        <v>115</v>
      </c>
      <c r="B61" s="8">
        <v>45</v>
      </c>
      <c r="C61" s="4" t="s">
        <v>114</v>
      </c>
      <c r="D61" s="4" t="s">
        <v>99</v>
      </c>
      <c r="E61" s="13">
        <v>0</v>
      </c>
      <c r="F61" s="12">
        <v>166200</v>
      </c>
      <c r="G61" s="16">
        <f t="shared" si="45"/>
        <v>166200</v>
      </c>
      <c r="H61" s="16">
        <v>0</v>
      </c>
      <c r="I61" s="13">
        <v>0</v>
      </c>
      <c r="J61" s="12">
        <v>166200</v>
      </c>
      <c r="K61" s="16">
        <f>SUM(I61:J61)</f>
        <v>166200</v>
      </c>
      <c r="L61" s="13">
        <v>0</v>
      </c>
      <c r="M61" s="12">
        <v>166200</v>
      </c>
      <c r="N61" s="16">
        <f>SUM(L61:M61)</f>
        <v>166200</v>
      </c>
      <c r="O61" s="43">
        <f t="shared" si="46"/>
        <v>0</v>
      </c>
      <c r="P61" s="43">
        <f t="shared" si="47"/>
        <v>498600</v>
      </c>
      <c r="Q61" s="43">
        <f t="shared" si="48"/>
        <v>498600</v>
      </c>
    </row>
    <row r="62" spans="1:17" s="47" customFormat="1" ht="33">
      <c r="A62" s="71" t="s">
        <v>50</v>
      </c>
      <c r="B62" s="71"/>
      <c r="C62" s="72"/>
      <c r="D62" s="72"/>
      <c r="E62" s="73">
        <f t="shared" ref="E62:Q62" si="49">SUM(E59:E61)</f>
        <v>476296.1</v>
      </c>
      <c r="F62" s="74">
        <f t="shared" si="49"/>
        <v>265200</v>
      </c>
      <c r="G62" s="74">
        <f t="shared" si="49"/>
        <v>741496.1</v>
      </c>
      <c r="H62" s="74">
        <f>SUM(H59:H61)</f>
        <v>0</v>
      </c>
      <c r="I62" s="73">
        <f t="shared" si="49"/>
        <v>405000</v>
      </c>
      <c r="J62" s="74">
        <f t="shared" si="49"/>
        <v>428200</v>
      </c>
      <c r="K62" s="74">
        <f t="shared" si="49"/>
        <v>833200</v>
      </c>
      <c r="L62" s="73">
        <f t="shared" si="49"/>
        <v>405000</v>
      </c>
      <c r="M62" s="74">
        <f t="shared" si="49"/>
        <v>387200</v>
      </c>
      <c r="N62" s="74">
        <f>SUM(N59:N61)</f>
        <v>792200</v>
      </c>
      <c r="O62" s="75">
        <f t="shared" si="49"/>
        <v>1286296.1000000001</v>
      </c>
      <c r="P62" s="75">
        <f t="shared" si="49"/>
        <v>1080600</v>
      </c>
      <c r="Q62" s="75">
        <f t="shared" si="49"/>
        <v>2366896.1</v>
      </c>
    </row>
    <row r="63" spans="1:17" s="47" customFormat="1" ht="100.5" customHeight="1">
      <c r="A63" s="115" t="s">
        <v>118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1:17" s="47" customFormat="1" ht="198">
      <c r="A64" s="5" t="s">
        <v>116</v>
      </c>
      <c r="B64" s="8">
        <v>46</v>
      </c>
      <c r="C64" s="4" t="s">
        <v>117</v>
      </c>
      <c r="D64" s="4" t="s">
        <v>99</v>
      </c>
      <c r="E64" s="13">
        <v>563040</v>
      </c>
      <c r="F64" s="12">
        <v>0</v>
      </c>
      <c r="G64" s="16">
        <f t="shared" si="45"/>
        <v>563040</v>
      </c>
      <c r="H64" s="16">
        <v>0</v>
      </c>
      <c r="I64" s="13">
        <v>313166</v>
      </c>
      <c r="J64" s="12">
        <v>0</v>
      </c>
      <c r="K64" s="16">
        <f>SUM(I64:J64)</f>
        <v>313166</v>
      </c>
      <c r="L64" s="13">
        <v>506880</v>
      </c>
      <c r="M64" s="12">
        <v>0</v>
      </c>
      <c r="N64" s="16">
        <f>SUM(L64:M64)</f>
        <v>506880</v>
      </c>
      <c r="O64" s="43">
        <f>E64+I64+L64</f>
        <v>1383086</v>
      </c>
      <c r="P64" s="43">
        <f>F64+J64+M64</f>
        <v>0</v>
      </c>
      <c r="Q64" s="43">
        <f>O64+P64</f>
        <v>1383086</v>
      </c>
    </row>
    <row r="65" spans="1:17" s="51" customFormat="1" ht="33">
      <c r="A65" s="48" t="s">
        <v>119</v>
      </c>
      <c r="B65" s="48"/>
      <c r="C65" s="49"/>
      <c r="D65" s="49"/>
      <c r="E65" s="50">
        <f t="shared" ref="E65:Q65" si="50">SUM(E64)</f>
        <v>563040</v>
      </c>
      <c r="F65" s="50">
        <f t="shared" si="50"/>
        <v>0</v>
      </c>
      <c r="G65" s="50">
        <f t="shared" si="50"/>
        <v>563040</v>
      </c>
      <c r="H65" s="50">
        <f>SUM(H64)</f>
        <v>0</v>
      </c>
      <c r="I65" s="50">
        <f t="shared" si="50"/>
        <v>313166</v>
      </c>
      <c r="J65" s="50">
        <f t="shared" si="50"/>
        <v>0</v>
      </c>
      <c r="K65" s="50">
        <f t="shared" si="50"/>
        <v>313166</v>
      </c>
      <c r="L65" s="50">
        <f t="shared" si="50"/>
        <v>506880</v>
      </c>
      <c r="M65" s="50">
        <f t="shared" si="50"/>
        <v>0</v>
      </c>
      <c r="N65" s="50">
        <f>SUM(N64)</f>
        <v>506880</v>
      </c>
      <c r="O65" s="55">
        <f t="shared" si="50"/>
        <v>1383086</v>
      </c>
      <c r="P65" s="55">
        <f t="shared" si="50"/>
        <v>0</v>
      </c>
      <c r="Q65" s="55">
        <f t="shared" si="50"/>
        <v>1383086</v>
      </c>
    </row>
    <row r="66" spans="1:17" s="51" customFormat="1" ht="33">
      <c r="A66" s="113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</row>
    <row r="67" spans="1:17" ht="144.75" customHeight="1">
      <c r="A67" s="89" t="s">
        <v>55</v>
      </c>
      <c r="B67" s="77">
        <v>47</v>
      </c>
      <c r="C67" s="19" t="s">
        <v>103</v>
      </c>
      <c r="D67" s="57" t="s">
        <v>3</v>
      </c>
      <c r="E67" s="12">
        <v>45595.8</v>
      </c>
      <c r="F67" s="33">
        <v>6444.2</v>
      </c>
      <c r="G67" s="16">
        <f>E67+F67</f>
        <v>52040</v>
      </c>
      <c r="H67" s="16">
        <v>16455.099999999999</v>
      </c>
      <c r="I67" s="33">
        <v>0</v>
      </c>
      <c r="J67" s="33">
        <v>0</v>
      </c>
      <c r="K67" s="16">
        <f>J67+I67</f>
        <v>0</v>
      </c>
      <c r="L67" s="33">
        <v>0</v>
      </c>
      <c r="M67" s="33">
        <v>0</v>
      </c>
      <c r="N67" s="16">
        <f>M67+L67</f>
        <v>0</v>
      </c>
      <c r="O67" s="43">
        <f>E67+I67+L67</f>
        <v>45595.8</v>
      </c>
      <c r="P67" s="43">
        <f>F67+J67+M67</f>
        <v>6444.2</v>
      </c>
      <c r="Q67" s="43">
        <f>O67+P67</f>
        <v>52040</v>
      </c>
    </row>
    <row r="68" spans="1:17" s="18" customFormat="1" ht="183.75" customHeight="1">
      <c r="A68" s="114"/>
      <c r="B68" s="77">
        <v>48</v>
      </c>
      <c r="C68" s="10" t="s">
        <v>7</v>
      </c>
      <c r="D68" s="33" t="s">
        <v>3</v>
      </c>
      <c r="E68" s="12">
        <v>0</v>
      </c>
      <c r="F68" s="33">
        <v>0</v>
      </c>
      <c r="G68" s="16">
        <f>E68+F68</f>
        <v>0</v>
      </c>
      <c r="H68" s="16">
        <v>0</v>
      </c>
      <c r="I68" s="33">
        <v>0</v>
      </c>
      <c r="J68" s="33">
        <v>0</v>
      </c>
      <c r="K68" s="16">
        <f>J68+I68</f>
        <v>0</v>
      </c>
      <c r="L68" s="33">
        <v>100000</v>
      </c>
      <c r="M68" s="33">
        <v>3092.8</v>
      </c>
      <c r="N68" s="16">
        <f>M68+L68</f>
        <v>103092.8</v>
      </c>
      <c r="O68" s="43">
        <f>E68+I68+L68</f>
        <v>100000</v>
      </c>
      <c r="P68" s="43">
        <f>F68+J68+M68</f>
        <v>3092.8</v>
      </c>
      <c r="Q68" s="43">
        <f>O68+P68</f>
        <v>103092.8</v>
      </c>
    </row>
    <row r="69" spans="1:17" s="18" customFormat="1" ht="183.75" customHeight="1">
      <c r="A69" s="79"/>
      <c r="B69" s="77">
        <v>49</v>
      </c>
      <c r="C69" s="10" t="s">
        <v>120</v>
      </c>
      <c r="D69" s="33" t="s">
        <v>3</v>
      </c>
      <c r="E69" s="12">
        <v>5000</v>
      </c>
      <c r="F69" s="33">
        <v>0</v>
      </c>
      <c r="G69" s="16">
        <v>5000</v>
      </c>
      <c r="H69" s="16">
        <v>0</v>
      </c>
      <c r="I69" s="33">
        <v>0</v>
      </c>
      <c r="J69" s="33">
        <v>0</v>
      </c>
      <c r="K69" s="16">
        <f>J69+I69</f>
        <v>0</v>
      </c>
      <c r="L69" s="33">
        <v>0</v>
      </c>
      <c r="M69" s="33">
        <v>0</v>
      </c>
      <c r="N69" s="16">
        <v>0</v>
      </c>
      <c r="O69" s="43">
        <v>5000</v>
      </c>
      <c r="P69" s="43">
        <v>0</v>
      </c>
      <c r="Q69" s="43">
        <v>0</v>
      </c>
    </row>
    <row r="70" spans="1:17" s="51" customFormat="1" ht="33">
      <c r="A70" s="78" t="s">
        <v>54</v>
      </c>
      <c r="B70" s="48"/>
      <c r="C70" s="49"/>
      <c r="D70" s="49"/>
      <c r="E70" s="50">
        <f>SUM(E67:E69)</f>
        <v>50595.8</v>
      </c>
      <c r="F70" s="50">
        <f>SUM(F67:F69)</f>
        <v>6444.2</v>
      </c>
      <c r="G70" s="50">
        <f>SUM(G67:G69)</f>
        <v>57040</v>
      </c>
      <c r="H70" s="50">
        <f t="shared" ref="H70:M70" si="51">SUM(H67:H69)</f>
        <v>16455.099999999999</v>
      </c>
      <c r="I70" s="50">
        <f t="shared" si="51"/>
        <v>0</v>
      </c>
      <c r="J70" s="50">
        <f>SUM(J67:J69)</f>
        <v>0</v>
      </c>
      <c r="K70" s="50">
        <f t="shared" si="51"/>
        <v>0</v>
      </c>
      <c r="L70" s="50">
        <f t="shared" si="51"/>
        <v>100000</v>
      </c>
      <c r="M70" s="50">
        <f t="shared" si="51"/>
        <v>3092.8</v>
      </c>
      <c r="N70" s="50">
        <f>SUM(N67:N69)</f>
        <v>103092.8</v>
      </c>
      <c r="O70" s="55">
        <f>SUM(O67:O69)</f>
        <v>150595.79999999999</v>
      </c>
      <c r="P70" s="55">
        <f>SUM(P67:P69)</f>
        <v>9537</v>
      </c>
      <c r="Q70" s="55">
        <f>SUM(Q67:Q69)</f>
        <v>155132.79999999999</v>
      </c>
    </row>
    <row r="71" spans="1:17" s="51" customFormat="1" ht="33">
      <c r="A71" s="85" t="s">
        <v>121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</row>
    <row r="72" spans="1:17" s="18" customFormat="1" ht="300.75" customHeight="1">
      <c r="A72" s="56" t="s">
        <v>63</v>
      </c>
      <c r="B72" s="7">
        <v>50</v>
      </c>
      <c r="C72" s="10" t="s">
        <v>106</v>
      </c>
      <c r="D72" s="109" t="s">
        <v>13</v>
      </c>
      <c r="E72" s="12">
        <v>204124.1</v>
      </c>
      <c r="F72" s="33">
        <v>6313.1</v>
      </c>
      <c r="G72" s="16">
        <f t="shared" ref="G72:G77" si="52">E72+F72</f>
        <v>210437.2</v>
      </c>
      <c r="H72" s="16">
        <v>0</v>
      </c>
      <c r="I72" s="33">
        <v>40306.800000000003</v>
      </c>
      <c r="J72" s="33">
        <v>1246.5999999999999</v>
      </c>
      <c r="K72" s="16">
        <f>I72+J72</f>
        <v>41553.4</v>
      </c>
      <c r="L72" s="33">
        <v>42177</v>
      </c>
      <c r="M72" s="33">
        <v>1304.4000000000001</v>
      </c>
      <c r="N72" s="16">
        <f>L72+M72</f>
        <v>43481.4</v>
      </c>
      <c r="O72" s="43">
        <f t="shared" ref="O72" si="53">E72+I72+L72</f>
        <v>286607.90000000002</v>
      </c>
      <c r="P72" s="43">
        <f t="shared" ref="P72" si="54">F72+J72+M72</f>
        <v>8864.1</v>
      </c>
      <c r="Q72" s="43">
        <f t="shared" ref="Q72" si="55">O72+P72</f>
        <v>295472</v>
      </c>
    </row>
    <row r="73" spans="1:17" s="18" customFormat="1" ht="181.5" customHeight="1">
      <c r="A73" s="60" t="s">
        <v>86</v>
      </c>
      <c r="B73" s="7">
        <v>51</v>
      </c>
      <c r="C73" s="10" t="s">
        <v>105</v>
      </c>
      <c r="D73" s="110"/>
      <c r="E73" s="12">
        <v>164454.1</v>
      </c>
      <c r="F73" s="33">
        <v>5086.2</v>
      </c>
      <c r="G73" s="16">
        <f t="shared" si="52"/>
        <v>169540.30000000002</v>
      </c>
      <c r="H73" s="16">
        <v>169540.30000000002</v>
      </c>
      <c r="I73" s="33">
        <v>41358.800000000003</v>
      </c>
      <c r="J73" s="33">
        <v>1279.0999999999999</v>
      </c>
      <c r="K73" s="16">
        <f>I73+J73</f>
        <v>42637.9</v>
      </c>
      <c r="L73" s="33">
        <v>77020.5</v>
      </c>
      <c r="M73" s="33">
        <v>2382.1</v>
      </c>
      <c r="N73" s="16">
        <f>L73+M73</f>
        <v>79402.600000000006</v>
      </c>
      <c r="O73" s="43">
        <f t="shared" ref="O73:O77" si="56">E73+I73+L73</f>
        <v>282833.40000000002</v>
      </c>
      <c r="P73" s="43">
        <f t="shared" ref="P73:P77" si="57">F73+J73+M73</f>
        <v>8747.4</v>
      </c>
      <c r="Q73" s="43">
        <f t="shared" ref="Q73:Q77" si="58">O73+P73</f>
        <v>291580.80000000005</v>
      </c>
    </row>
    <row r="74" spans="1:17" s="18" customFormat="1" ht="330">
      <c r="A74" s="37" t="s">
        <v>85</v>
      </c>
      <c r="B74" s="7">
        <v>52</v>
      </c>
      <c r="C74" s="10" t="s">
        <v>104</v>
      </c>
      <c r="D74" s="111"/>
      <c r="E74" s="68">
        <v>3291.9</v>
      </c>
      <c r="F74" s="69">
        <v>101.8</v>
      </c>
      <c r="G74" s="70">
        <f t="shared" si="52"/>
        <v>3393.7000000000003</v>
      </c>
      <c r="H74" s="70">
        <v>0</v>
      </c>
      <c r="I74" s="33">
        <f>K74*97%</f>
        <v>3291.8889999999997</v>
      </c>
      <c r="J74" s="33">
        <f>K74*3%</f>
        <v>101.81099999999999</v>
      </c>
      <c r="K74" s="16">
        <v>3393.7</v>
      </c>
      <c r="L74" s="33">
        <f>N74*97%</f>
        <v>3291.8889999999997</v>
      </c>
      <c r="M74" s="33">
        <f>N74*3%</f>
        <v>101.81099999999999</v>
      </c>
      <c r="N74" s="16">
        <v>3393.7</v>
      </c>
      <c r="O74" s="43">
        <f t="shared" si="56"/>
        <v>9875.6779999999999</v>
      </c>
      <c r="P74" s="43">
        <f t="shared" si="57"/>
        <v>305.42199999999997</v>
      </c>
      <c r="Q74" s="43">
        <f t="shared" si="58"/>
        <v>10181.1</v>
      </c>
    </row>
    <row r="75" spans="1:17" s="18" customFormat="1" ht="244.5" customHeight="1">
      <c r="A75" s="89" t="s">
        <v>124</v>
      </c>
      <c r="B75" s="7">
        <v>53</v>
      </c>
      <c r="C75" s="10" t="s">
        <v>125</v>
      </c>
      <c r="D75" s="81" t="s">
        <v>100</v>
      </c>
      <c r="E75" s="68">
        <v>27160</v>
      </c>
      <c r="F75" s="69">
        <v>840</v>
      </c>
      <c r="G75" s="70">
        <f t="shared" si="52"/>
        <v>28000</v>
      </c>
      <c r="H75" s="70">
        <v>0</v>
      </c>
      <c r="I75" s="33">
        <v>29876</v>
      </c>
      <c r="J75" s="33">
        <v>924</v>
      </c>
      <c r="K75" s="16">
        <f>I75+J75</f>
        <v>30800</v>
      </c>
      <c r="L75" s="33">
        <v>51604</v>
      </c>
      <c r="M75" s="33">
        <v>1596</v>
      </c>
      <c r="N75" s="16">
        <f>M75+L75</f>
        <v>53200</v>
      </c>
      <c r="O75" s="43">
        <f t="shared" si="56"/>
        <v>108640</v>
      </c>
      <c r="P75" s="43">
        <f t="shared" si="57"/>
        <v>3360</v>
      </c>
      <c r="Q75" s="43">
        <f t="shared" si="58"/>
        <v>112000</v>
      </c>
    </row>
    <row r="76" spans="1:17" s="18" customFormat="1" ht="288" customHeight="1">
      <c r="A76" s="90"/>
      <c r="B76" s="7">
        <v>54</v>
      </c>
      <c r="C76" s="10" t="s">
        <v>126</v>
      </c>
      <c r="D76" s="81" t="s">
        <v>100</v>
      </c>
      <c r="E76" s="68">
        <v>5996.5</v>
      </c>
      <c r="F76" s="69">
        <v>185.5</v>
      </c>
      <c r="G76" s="70">
        <f t="shared" si="52"/>
        <v>6182</v>
      </c>
      <c r="H76" s="70">
        <v>0</v>
      </c>
      <c r="I76" s="33">
        <v>9377.9</v>
      </c>
      <c r="J76" s="33">
        <v>290</v>
      </c>
      <c r="K76" s="16">
        <f t="shared" ref="K76:K77" si="59">I76+J76</f>
        <v>9667.9</v>
      </c>
      <c r="L76" s="33">
        <v>13061.8</v>
      </c>
      <c r="M76" s="33">
        <v>404</v>
      </c>
      <c r="N76" s="16">
        <f t="shared" ref="N76:N77" si="60">M76+L76</f>
        <v>13465.8</v>
      </c>
      <c r="O76" s="43">
        <f t="shared" si="56"/>
        <v>28436.199999999997</v>
      </c>
      <c r="P76" s="43">
        <f t="shared" si="57"/>
        <v>879.5</v>
      </c>
      <c r="Q76" s="43">
        <f t="shared" si="58"/>
        <v>29315.699999999997</v>
      </c>
    </row>
    <row r="77" spans="1:17" s="18" customFormat="1" ht="244.5" customHeight="1">
      <c r="A77" s="91"/>
      <c r="B77" s="7">
        <v>55</v>
      </c>
      <c r="C77" s="10" t="s">
        <v>127</v>
      </c>
      <c r="D77" s="81" t="s">
        <v>100</v>
      </c>
      <c r="E77" s="68">
        <v>2910</v>
      </c>
      <c r="F77" s="69">
        <v>90</v>
      </c>
      <c r="G77" s="70">
        <f t="shared" si="52"/>
        <v>3000</v>
      </c>
      <c r="H77" s="70">
        <v>0</v>
      </c>
      <c r="I77" s="33">
        <v>2910</v>
      </c>
      <c r="J77" s="33">
        <v>90</v>
      </c>
      <c r="K77" s="16">
        <f t="shared" si="59"/>
        <v>3000</v>
      </c>
      <c r="L77" s="33">
        <v>2910</v>
      </c>
      <c r="M77" s="33">
        <v>90</v>
      </c>
      <c r="N77" s="16">
        <f t="shared" si="60"/>
        <v>3000</v>
      </c>
      <c r="O77" s="43">
        <f t="shared" si="56"/>
        <v>8730</v>
      </c>
      <c r="P77" s="43">
        <f t="shared" si="57"/>
        <v>270</v>
      </c>
      <c r="Q77" s="43">
        <f t="shared" si="58"/>
        <v>9000</v>
      </c>
    </row>
    <row r="78" spans="1:17" s="51" customFormat="1" ht="33">
      <c r="A78" s="48" t="s">
        <v>56</v>
      </c>
      <c r="B78" s="48"/>
      <c r="C78" s="49"/>
      <c r="D78" s="49"/>
      <c r="E78" s="50">
        <f>SUM(E72:E77)</f>
        <v>407936.60000000003</v>
      </c>
      <c r="F78" s="50">
        <f t="shared" ref="F78:Q78" si="61">SUM(F72:F77)</f>
        <v>12616.599999999999</v>
      </c>
      <c r="G78" s="50">
        <f t="shared" si="61"/>
        <v>420553.2</v>
      </c>
      <c r="H78" s="50">
        <f t="shared" si="61"/>
        <v>169540.30000000002</v>
      </c>
      <c r="I78" s="50">
        <f t="shared" si="61"/>
        <v>127121.389</v>
      </c>
      <c r="J78" s="50">
        <f t="shared" si="61"/>
        <v>3931.511</v>
      </c>
      <c r="K78" s="50">
        <f t="shared" si="61"/>
        <v>131052.9</v>
      </c>
      <c r="L78" s="50">
        <f t="shared" si="61"/>
        <v>190065.18899999998</v>
      </c>
      <c r="M78" s="50">
        <f t="shared" si="61"/>
        <v>5878.3109999999997</v>
      </c>
      <c r="N78" s="50">
        <f t="shared" si="61"/>
        <v>195943.5</v>
      </c>
      <c r="O78" s="55">
        <f t="shared" si="61"/>
        <v>725123.17799999996</v>
      </c>
      <c r="P78" s="55">
        <f t="shared" si="61"/>
        <v>22426.421999999999</v>
      </c>
      <c r="Q78" s="55">
        <f t="shared" si="61"/>
        <v>747549.6</v>
      </c>
    </row>
    <row r="79" spans="1:17" s="51" customFormat="1" ht="33">
      <c r="A79" s="85" t="s">
        <v>122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</row>
    <row r="80" spans="1:17" s="18" customFormat="1" ht="132">
      <c r="A80" s="37" t="s">
        <v>64</v>
      </c>
      <c r="B80" s="7">
        <v>56</v>
      </c>
      <c r="C80" s="14" t="s">
        <v>69</v>
      </c>
      <c r="D80" s="12" t="s">
        <v>100</v>
      </c>
      <c r="E80" s="13">
        <v>120516</v>
      </c>
      <c r="F80" s="33">
        <v>3727.3</v>
      </c>
      <c r="G80" s="16">
        <f t="shared" ref="G80" si="62">E80+F80</f>
        <v>124243.3</v>
      </c>
      <c r="H80" s="16">
        <v>0</v>
      </c>
      <c r="I80" s="13">
        <v>125337</v>
      </c>
      <c r="J80" s="33">
        <v>3876.4</v>
      </c>
      <c r="K80" s="16">
        <f>J80+I80</f>
        <v>129213.4</v>
      </c>
      <c r="L80" s="13">
        <v>128972</v>
      </c>
      <c r="M80" s="33">
        <v>3988.8</v>
      </c>
      <c r="N80" s="16">
        <f>M80+L80</f>
        <v>132960.79999999999</v>
      </c>
      <c r="O80" s="43">
        <f t="shared" ref="O80" si="63">E80+I80+L80</f>
        <v>374825</v>
      </c>
      <c r="P80" s="43">
        <f t="shared" ref="P80" si="64">F80+J80+M80</f>
        <v>11592.5</v>
      </c>
      <c r="Q80" s="43">
        <f t="shared" ref="Q80" si="65">O80+P80</f>
        <v>386417.5</v>
      </c>
    </row>
    <row r="81" spans="1:17" s="51" customFormat="1" ht="33">
      <c r="A81" s="48" t="s">
        <v>57</v>
      </c>
      <c r="B81" s="48"/>
      <c r="C81" s="49"/>
      <c r="D81" s="49"/>
      <c r="E81" s="50">
        <f>E80</f>
        <v>120516</v>
      </c>
      <c r="F81" s="50">
        <f t="shared" ref="F81" si="66">F80</f>
        <v>3727.3</v>
      </c>
      <c r="G81" s="50">
        <f t="shared" ref="G81:H81" si="67">G80</f>
        <v>124243.3</v>
      </c>
      <c r="H81" s="50">
        <f t="shared" si="67"/>
        <v>0</v>
      </c>
      <c r="I81" s="50">
        <f t="shared" ref="I81" si="68">I80</f>
        <v>125337</v>
      </c>
      <c r="J81" s="50">
        <f>J80</f>
        <v>3876.4</v>
      </c>
      <c r="K81" s="50">
        <f t="shared" ref="K81" si="69">K80</f>
        <v>129213.4</v>
      </c>
      <c r="L81" s="50">
        <f t="shared" ref="L81" si="70">L80</f>
        <v>128972</v>
      </c>
      <c r="M81" s="50">
        <f t="shared" ref="M81" si="71">M80</f>
        <v>3988.8</v>
      </c>
      <c r="N81" s="50">
        <f t="shared" ref="N81" si="72">N80</f>
        <v>132960.79999999999</v>
      </c>
      <c r="O81" s="55">
        <f t="shared" ref="O81" si="73">O80</f>
        <v>374825</v>
      </c>
      <c r="P81" s="55">
        <f t="shared" ref="P81" si="74">P80</f>
        <v>11592.5</v>
      </c>
      <c r="Q81" s="55">
        <f t="shared" ref="Q81" si="75">Q80</f>
        <v>386417.5</v>
      </c>
    </row>
    <row r="82" spans="1:17" s="3" customFormat="1" ht="122.45" customHeight="1">
      <c r="A82" s="54" t="s">
        <v>58</v>
      </c>
      <c r="B82" s="6"/>
      <c r="C82" s="6"/>
      <c r="D82" s="6"/>
      <c r="E82" s="76">
        <f>E81+E78+E70+E65+E57+E48+E45+E32+E23+E62</f>
        <v>4585810.0000000009</v>
      </c>
      <c r="F82" s="76">
        <f t="shared" ref="F82:Q82" si="76">F81+F78+F70+F65+F57+F48+F45+F32+F23+F62</f>
        <v>789111.34</v>
      </c>
      <c r="G82" s="76">
        <f>G81+G78+G70+G65+G57+G48+G45+G32+G23+G62</f>
        <v>5374921.3399999999</v>
      </c>
      <c r="H82" s="76">
        <f>H81+H78+H70+H65+H57+H48+H45+H32+H23+H62</f>
        <v>760307</v>
      </c>
      <c r="I82" s="76">
        <f t="shared" si="76"/>
        <v>3422682.9890000001</v>
      </c>
      <c r="J82" s="76">
        <f>J81+J78+J70+J65+J57+J48+J45+J32+J23+J62</f>
        <v>678964.31099999999</v>
      </c>
      <c r="K82" s="76">
        <f t="shared" si="76"/>
        <v>4101647.3</v>
      </c>
      <c r="L82" s="76">
        <f t="shared" si="76"/>
        <v>3735006.7289999998</v>
      </c>
      <c r="M82" s="76">
        <f t="shared" si="76"/>
        <v>765833.41099999996</v>
      </c>
      <c r="N82" s="76">
        <f>N81+N78+N70+N65+N57+N48+N45+N32+N23+N62</f>
        <v>4500840.1400000006</v>
      </c>
      <c r="O82" s="76">
        <f>O81+O78+O70+O65+O57+O48+O45+O32+O23+O62</f>
        <v>11743499.718</v>
      </c>
      <c r="P82" s="76">
        <f t="shared" si="76"/>
        <v>2233909.0619999999</v>
      </c>
      <c r="Q82" s="76">
        <f t="shared" si="76"/>
        <v>13972408.779999997</v>
      </c>
    </row>
  </sheetData>
  <sheetProtection selectLockedCells="1" selectUnlockedCells="1"/>
  <customSheetViews>
    <customSheetView guid="{C3E6E9C8-BA78-43E6-B0E3-4F101E5421BD}" scale="40" showPageBreaks="1" showGridLines="0">
      <pane ySplit="7" topLeftCell="A8" activePane="bottomLeft" state="frozen"/>
      <selection pane="bottomLeft" activeCell="I12" sqref="I12"/>
      <pageMargins left="0" right="0" top="0" bottom="0" header="0.51181102362204722" footer="0.19685039370078741"/>
      <pageSetup paperSize="9" scale="20" firstPageNumber="0" orientation="landscape" r:id="rId1"/>
      <headerFooter alignWithMargins="0"/>
    </customSheetView>
    <customSheetView guid="{B6182C9E-8100-4753-A0E1-6E80C78A1B8A}" scale="40" showPageBreaks="1" showGridLines="0" view="pageBreakPreview" topLeftCell="A2">
      <pane xSplit="4" ySplit="5" topLeftCell="E71" activePane="bottomRight" state="frozen"/>
      <selection pane="bottomRight" activeCell="H72" sqref="H72"/>
      <pageMargins left="0.25" right="0" top="0.38" bottom="0.17" header="0.4" footer="0.17"/>
      <pageSetup paperSize="9" scale="26" firstPageNumber="0" fitToHeight="30" orientation="landscape" r:id="rId2"/>
      <headerFooter alignWithMargins="0"/>
    </customSheetView>
    <customSheetView guid="{7C842407-1D90-4E0F-B719-0A31CBB26AFE}" scale="50" showPageBreaks="1" showGridLines="0" view="pageBreakPreview" topLeftCell="A51">
      <selection activeCell="H52" sqref="H52"/>
      <pageMargins left="0.19685039370078741" right="0.15748031496062992" top="0.51181102362204722" bottom="0.31496062992125984" header="0.51181102362204722" footer="0.51181102362204722"/>
      <pageSetup paperSize="9" scale="10" firstPageNumber="0" orientation="landscape" horizontalDpi="300" verticalDpi="300" r:id="rId3"/>
      <headerFooter alignWithMargins="0"/>
    </customSheetView>
    <customSheetView guid="{CD13C7A6-F330-4B90-B3CA-FD2A6E736E98}" scale="40" showPageBreaks="1" showGridLines="0">
      <pane xSplit="2" ySplit="8" topLeftCell="C33" activePane="bottomRight" state="frozen"/>
      <selection pane="bottomRight" activeCell="H16" sqref="H16"/>
      <pageMargins left="0" right="0" top="0.11811023622047245" bottom="0.11811023622047245" header="0.51181102362204722" footer="0.19685039370078741"/>
      <pageSetup paperSize="9" scale="10" firstPageNumber="0" orientation="landscape" r:id="rId4"/>
      <headerFooter alignWithMargins="0"/>
    </customSheetView>
    <customSheetView guid="{BE28015B-4BCA-4270-BD39-A91508FE316C}" scale="37" showPageBreaks="1" showGridLines="0" view="pageBreakPreview" topLeftCell="A2">
      <pane ySplit="4" topLeftCell="A31" activePane="bottomLeft" state="frozen"/>
      <selection pane="bottomLeft" activeCell="H35" sqref="H35"/>
      <pageMargins left="0.19685039370078741" right="0.15748031496062992" top="0.31496062992125984" bottom="0.31496062992125984" header="0.51181102362204722" footer="0.51181102362204722"/>
      <pageSetup paperSize="8" scale="37" firstPageNumber="0" fitToHeight="20" orientation="landscape" r:id="rId5"/>
      <headerFooter alignWithMargins="0"/>
    </customSheetView>
    <customSheetView guid="{F6334343-A946-49A9-A920-7A5489CF891A}" scale="44" showPageBreaks="1" showGridLines="0" topLeftCell="A2">
      <pane xSplit="4" ySplit="5" topLeftCell="F64" activePane="bottomRight" state="frozen"/>
      <selection pane="bottomRight" activeCell="G68" sqref="G66:G68"/>
      <pageMargins left="0.25" right="0" top="0.38" bottom="0.17" header="0.4" footer="0.17"/>
      <pageSetup paperSize="9" scale="27" firstPageNumber="0" fitToHeight="30" orientation="landscape" r:id="rId6"/>
      <headerFooter alignWithMargins="0"/>
    </customSheetView>
    <customSheetView guid="{CF8FE01B-9723-4303-8150-591E36DA3D8B}" scale="40" showPageBreaks="1" showGridLines="0" fitToPage="1" topLeftCell="A3">
      <pane xSplit="4" ySplit="2" topLeftCell="E61" activePane="bottomRight" state="frozen"/>
      <selection pane="bottomRight" activeCell="O64" sqref="O64:Q64"/>
      <pageMargins left="0.19685039370078741" right="0.15748031496062992" top="0.51181102362204722" bottom="0.31496062992125984" header="0.51181102362204722" footer="0.51181102362204722"/>
      <pageSetup paperSize="9" scale="26" firstPageNumber="0" fitToHeight="20" orientation="landscape" r:id="rId7"/>
      <headerFooter alignWithMargins="0"/>
    </customSheetView>
    <customSheetView guid="{8E1576EF-45C4-4ACF-989A-6F87E3CE0ADF}" scale="25" showGridLines="0" fitToPage="1">
      <pane xSplit="3" ySplit="9" topLeftCell="D36" activePane="bottomRight" state="frozen"/>
      <selection pane="bottomRight" activeCell="O36" sqref="O36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8"/>
      <headerFooter alignWithMargins="0"/>
    </customSheetView>
    <customSheetView guid="{70B07D57-084B-47B2-A70E-18B27D12852D}" showPageBreaks="1" showGridLines="0" hiddenRows="1" topLeftCell="G55">
      <selection activeCell="N56" sqref="N56"/>
      <pageMargins left="0.19685039370078741" right="0.15748031496062992" top="0.51181102362204722" bottom="0.31496062992125984" header="0.51181102362204722" footer="0.51181102362204722"/>
      <pageSetup paperSize="9" scale="10" firstPageNumber="0" orientation="landscape" horizontalDpi="300" verticalDpi="300" r:id="rId9"/>
      <headerFooter alignWithMargins="0"/>
    </customSheetView>
    <customSheetView guid="{C93F96C1-6B45-438B-9D06-0049BDE0B44C}" showPageBreaks="1" showGridLines="0" fitToPage="1" topLeftCell="I3">
      <selection activeCell="N13" sqref="N13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0"/>
      <headerFooter alignWithMargins="0"/>
    </customSheetView>
    <customSheetView guid="{484A7967-0590-41A7-8455-04E148123078}" scale="75" showGridLines="0" fitToPage="1" topLeftCell="A4">
      <pane xSplit="1" ySplit="5" topLeftCell="D66" activePane="bottomRight" state="frozen"/>
      <selection pane="bottomRight" activeCell="W68" sqref="W68:Y75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1"/>
      <headerFooter alignWithMargins="0"/>
    </customSheetView>
    <customSheetView guid="{2490238E-8097-4A90-AC1B-A40B7FA21697}" scale="69" showPageBreaks="1" showGridLines="0" fitToPage="1" hiddenRows="1" view="pageBreakPreview" topLeftCell="A102">
      <selection activeCell="C98" sqref="C98:C101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2"/>
      <headerFooter alignWithMargins="0"/>
    </customSheetView>
    <customSheetView guid="{18155D2D-0BA0-4919-8B2E-FC2D2F833CEF}" scale="32" showGridLines="0" topLeftCell="A8">
      <selection activeCell="AA10" sqref="AA10"/>
      <pageMargins left="0.19685039370078741" right="0.19685039370078741" top="0.51181102362204722" bottom="0.16" header="0.51181102362204722" footer="0.18"/>
      <pageSetup paperSize="9" scale="15" firstPageNumber="0" orientation="landscape" horizontalDpi="300" verticalDpi="300" r:id="rId13"/>
      <headerFooter alignWithMargins="0"/>
    </customSheetView>
    <customSheetView guid="{2F954143-2512-452E-B5DE-69BB5713BC13}" scale="40" showGridLines="0">
      <pane xSplit="2" ySplit="8" topLeftCell="C36" activePane="bottomRight" state="frozen"/>
      <selection pane="bottomRight" activeCell="K21" sqref="K21"/>
      <pageMargins left="0" right="0" top="0.11811023622047245" bottom="0.11811023622047245" header="0.51181102362204722" footer="0.19685039370078741"/>
      <pageSetup paperSize="9" scale="10" firstPageNumber="0" orientation="landscape" r:id="rId14"/>
      <headerFooter alignWithMargins="0"/>
    </customSheetView>
    <customSheetView guid="{B4806384-12F6-4BAA-88D5-287700DE33D6}" scale="31" showPageBreaks="1" showGridLines="0" hiddenRows="1" topLeftCell="A53">
      <selection activeCell="S61" sqref="S61"/>
      <pageMargins left="0.19685039370078741" right="0.19685039370078741" top="0.51181102362204722" bottom="0.16" header="0.51181102362204722" footer="0.18"/>
      <pageSetup paperSize="9" scale="10" firstPageNumber="0" orientation="landscape" horizontalDpi="300" verticalDpi="300" r:id="rId15"/>
      <headerFooter alignWithMargins="0"/>
    </customSheetView>
    <customSheetView guid="{A7A89421-6DDD-4D15-B049-09DA6B6BE722}" scale="31" showPageBreaks="1" showGridLines="0" fitToPage="1" topLeftCell="A4">
      <pane xSplit="1" ySplit="5" topLeftCell="P26" activePane="bottomRight" state="frozen"/>
      <selection pane="bottomRight" activeCell="AB31" sqref="AB31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6"/>
      <headerFooter alignWithMargins="0"/>
    </customSheetView>
    <customSheetView guid="{2C5FCB56-0574-4579-93B7-FDA5721F91F8}" scale="36" showPageBreaks="1" showGridLines="0" fitToPage="1" hiddenRows="1" topLeftCell="A4">
      <pane xSplit="1" ySplit="3" topLeftCell="L103" activePane="bottomRight" state="frozen"/>
      <selection pane="bottomRight" activeCell="S105" sqref="S105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7"/>
      <headerFooter alignWithMargins="0"/>
    </customSheetView>
    <customSheetView guid="{58445AEF-C284-4D01-AEAA-201AF9D0F2DC}" scale="40" showGridLines="0" fitToPage="1" topLeftCell="A4">
      <pane xSplit="1" ySplit="5" topLeftCell="B33" activePane="bottomRight" state="frozen"/>
      <selection pane="bottomRight" activeCell="AB100" sqref="AB100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8"/>
      <headerFooter alignWithMargins="0"/>
    </customSheetView>
    <customSheetView guid="{72B1A13D-1963-454B-9FFA-0648D1E57FBE}" scale="37" showPageBreaks="1" showGridLines="0" fitToPage="1" showAutoFilter="1">
      <pane ySplit="7" topLeftCell="A107" activePane="bottomLeft" state="frozen"/>
      <selection pane="bottomLeft" activeCell="D154" sqref="D154"/>
      <pageMargins left="0" right="0" top="0" bottom="0" header="0.51181102362204722" footer="0.19685039370078741"/>
      <pageSetup paperSize="9" scale="10" firstPageNumber="0" orientation="landscape" r:id="rId19"/>
      <headerFooter alignWithMargins="0"/>
      <autoFilter ref="A7:D146"/>
    </customSheetView>
    <customSheetView guid="{3CE56861-3905-4A76-BB0B-AC5AA8326C7E}" scale="37" showPageBreaks="1" showGridLines="0" hiddenRows="1" view="pageBreakPreview" topLeftCell="A32">
      <selection activeCell="D33" sqref="D33"/>
      <pageMargins left="0.19685039370078741" right="0" top="0.31496062992125984" bottom="0.31496062992125984" header="0.51181102362204722" footer="0.51181102362204722"/>
      <pageSetup paperSize="8" scale="23" firstPageNumber="0" fitToHeight="20" orientation="landscape" r:id="rId20"/>
      <headerFooter alignWithMargins="0"/>
    </customSheetView>
    <customSheetView guid="{9CDFCE14-213D-4802-A65C-DFFFE0E06503}" scale="37" showPageBreaks="1" showGridLines="0" fitToPage="1" topLeftCell="A4">
      <pane xSplit="1" ySplit="5" topLeftCell="B91" activePane="bottomRight" state="frozen"/>
      <selection pane="bottomRight" activeCell="C94" sqref="C94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21"/>
      <headerFooter alignWithMargins="0"/>
    </customSheetView>
    <customSheetView guid="{5A4F350B-5B36-45A2-9B84-87109BE027B5}" scale="44" showPageBreaks="1" showGridLines="0" topLeftCell="A2">
      <pane xSplit="4" ySplit="5" topLeftCell="E7" activePane="bottomRight" state="frozen"/>
      <selection pane="bottomRight" activeCell="H9" sqref="H9"/>
      <pageMargins left="0.25" right="0" top="0.38" bottom="0.17" header="0.4" footer="0.17"/>
      <pageSetup paperSize="9" scale="27" firstPageNumber="0" fitToHeight="30" orientation="landscape" r:id="rId22"/>
      <headerFooter alignWithMargins="0"/>
    </customSheetView>
    <customSheetView guid="{E1CE0088-65FE-4A87-B8F5-04B0B9F5A24A}" scale="40" showPageBreaks="1" showGridLines="0">
      <pane ySplit="7" topLeftCell="A21" activePane="bottomLeft" state="frozen"/>
      <selection pane="bottomLeft" activeCell="E28" sqref="E28"/>
      <pageMargins left="0.2" right="0.15748031496062992" top="0.11811023622047245" bottom="0.11811023622047245" header="0.51181102362204722" footer="0.19685039370078741"/>
      <pageSetup paperSize="9" scale="10" firstPageNumber="0" orientation="landscape" r:id="rId23"/>
      <headerFooter alignWithMargins="0"/>
    </customSheetView>
    <customSheetView guid="{61655005-565A-4894-BABD-ADBCA86896B5}" scale="40" showPageBreaks="1" showGridLines="0" fitToPage="1">
      <pane ySplit="7" topLeftCell="A68" activePane="bottomLeft" state="frozen"/>
      <selection pane="bottomLeft" activeCell="H40" sqref="H40"/>
      <pageMargins left="0.19685039370078741" right="0.15748031496062992" top="0.11811023622047245" bottom="0.11811023622047245" header="0.51181102362204722" footer="0.19685039370078741"/>
      <pageSetup paperSize="9" scale="26" firstPageNumber="0" fitToHeight="6" orientation="landscape" r:id="rId24"/>
      <headerFooter alignWithMargins="0"/>
    </customSheetView>
    <customSheetView guid="{8F294AAB-046B-46BF-A72F-1CB3500DAFF1}" scale="27" showPageBreaks="1" showGridLines="0" topLeftCell="A53">
      <selection activeCell="AH65" sqref="AH65"/>
      <pageMargins left="0.19685039370078741" right="0.19685039370078741" top="0.51181102362204722" bottom="0.16" header="0.51181102362204722" footer="0.18"/>
      <pageSetup paperSize="9" scale="15" firstPageNumber="0" orientation="landscape" horizontalDpi="300" verticalDpi="300" r:id="rId25"/>
      <headerFooter alignWithMargins="0"/>
    </customSheetView>
    <customSheetView guid="{04794CC2-DF6F-4444-BCC9-00916C90FBC5}" scale="40" showPageBreaks="1" showGridLines="0" fitToPage="1" topLeftCell="A68">
      <selection activeCell="N72" sqref="N72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26"/>
      <headerFooter alignWithMargins="0"/>
    </customSheetView>
    <customSheetView guid="{2A26EEBB-25FA-4552-8DD6-8C59926E8570}" scale="40" showPageBreaks="1" showGridLines="0" view="pageBreakPreview" topLeftCell="A2">
      <pane xSplit="4" ySplit="5" topLeftCell="E10" activePane="bottomRight" state="frozen"/>
      <selection pane="bottomRight" activeCell="E11" sqref="E11"/>
      <pageMargins left="0.25" right="0" top="0.38" bottom="0.17" header="0.4" footer="0.17"/>
      <pageSetup paperSize="9" scale="26" firstPageNumber="0" fitToHeight="30" orientation="landscape" r:id="rId27"/>
      <headerFooter alignWithMargins="0"/>
    </customSheetView>
  </customSheetViews>
  <mergeCells count="32">
    <mergeCell ref="A79:Q79"/>
    <mergeCell ref="D72:D74"/>
    <mergeCell ref="A58:Q58"/>
    <mergeCell ref="A46:Q46"/>
    <mergeCell ref="A49:Q49"/>
    <mergeCell ref="A52:A55"/>
    <mergeCell ref="A71:Q71"/>
    <mergeCell ref="A66:Q66"/>
    <mergeCell ref="A67:A68"/>
    <mergeCell ref="A63:Q63"/>
    <mergeCell ref="A75:A77"/>
    <mergeCell ref="A2:A4"/>
    <mergeCell ref="A6:Q6"/>
    <mergeCell ref="A19:A22"/>
    <mergeCell ref="A14:A18"/>
    <mergeCell ref="A7:A11"/>
    <mergeCell ref="B1:Q1"/>
    <mergeCell ref="A33:Q33"/>
    <mergeCell ref="A34:A37"/>
    <mergeCell ref="A38:A41"/>
    <mergeCell ref="A42:A43"/>
    <mergeCell ref="A25:A27"/>
    <mergeCell ref="A12:A13"/>
    <mergeCell ref="E3:G3"/>
    <mergeCell ref="I3:K3"/>
    <mergeCell ref="L3:N3"/>
    <mergeCell ref="A24:Q24"/>
    <mergeCell ref="E2:Q2"/>
    <mergeCell ref="B2:B4"/>
    <mergeCell ref="C2:C4"/>
    <mergeCell ref="D2:D4"/>
    <mergeCell ref="O3:Q3"/>
  </mergeCells>
  <phoneticPr fontId="0" type="noConversion"/>
  <pageMargins left="0.25" right="0" top="0.38" bottom="0.17" header="0.4" footer="0.17"/>
  <pageSetup paperSize="9" scale="26" firstPageNumber="0" fitToHeight="30" orientation="landscape" r:id="rId2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21.11.2018</vt:lpstr>
      <vt:lpstr>'21.11.2018'!Заголовки_для_печати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Алексеевна Мирсанова</dc:creator>
  <cp:lastModifiedBy>Киселёва Е.А.</cp:lastModifiedBy>
  <cp:revision>1</cp:revision>
  <cp:lastPrinted>2019-06-05T07:29:19Z</cp:lastPrinted>
  <dcterms:created xsi:type="dcterms:W3CDTF">2006-09-27T19:33:49Z</dcterms:created>
  <dcterms:modified xsi:type="dcterms:W3CDTF">2019-06-05T07:32:17Z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