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revisions/revisionLog1.xml" ContentType="application/vnd.openxmlformats-officedocument.spreadsheetml.revisionLog+xml"/>
  <Override PartName="/xl/revisions/revisionLog1111.xml" ContentType="application/vnd.openxmlformats-officedocument.spreadsheetml.revisionLog+xml"/>
  <Override PartName="/xl/revisions/revisionLog12111.xml" ContentType="application/vnd.openxmlformats-officedocument.spreadsheetml.revisionLog+xml"/>
  <Override PartName="/xl/revisions/revisionLog13111.xml" ContentType="application/vnd.openxmlformats-officedocument.spreadsheetml.revisionLog+xml"/>
  <Override PartName="/xl/theme/theme1.xml" ContentType="application/vnd.openxmlformats-officedocument.theme+xml"/>
  <Override PartName="/xl/styles.xml" ContentType="application/vnd.openxmlformats-officedocument.spreadsheetml.styles+xml"/>
  <Override PartName="/xl/revisions/revisionLog14111.xml" ContentType="application/vnd.openxmlformats-officedocument.spreadsheetml.revisionLog+xml"/>
  <Default Extension="rels" ContentType="application/vnd.openxmlformats-package.relationships+xml"/>
  <Override PartName="/xl/revisions/revisionLog1411.xml" ContentType="application/vnd.openxmlformats-officedocument.spreadsheetml.revisionLog+xml"/>
  <Override PartName="/xl/revisions/revisionLog121111.xml" ContentType="application/vnd.openxmlformats-officedocument.spreadsheetml.revisionLog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revisions/revisionLog121.xml" ContentType="application/vnd.openxmlformats-officedocument.spreadsheetml.revisionLog+xml"/>
  <Override PartName="/xl/revisions/revisionLog141.xml" ContentType="application/vnd.openxmlformats-officedocument.spreadsheetml.revisionLog+xml"/>
  <Override PartName="/xl/revisions/revisionLog131.xml" ContentType="application/vnd.openxmlformats-officedocument.spreadsheetml.revisionLog+xml"/>
  <Override PartName="/xl/revisions/revisionLog1211.xml" ContentType="application/vnd.openxmlformats-officedocument.spreadsheetml.revisionLog+xml"/>
  <Override PartName="/docProps/custom.xml" ContentType="application/vnd.openxmlformats-officedocument.custom-properties+xml"/>
  <Override PartName="/xl/revisions/revisionLog111.xml" ContentType="application/vnd.openxmlformats-officedocument.spreadsheetml.revisionLog+xml"/>
  <Override PartName="/xl/revisions/revisionLog14.xml" ContentType="application/vnd.openxmlformats-officedocument.spreadsheetml.revisionLo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revisions/revisionLog12.xml" ContentType="application/vnd.openxmlformats-officedocument.spreadsheetml.revisionLog+xml"/>
  <Override PartName="/xl/revisions/revisionLog13.xml" ContentType="application/vnd.openxmlformats-officedocument.spreadsheetml.revisionLog+xml"/>
  <Override PartName="/xl/sharedStrings.xml" ContentType="application/vnd.openxmlformats-officedocument.spreadsheetml.sharedStrings+xml"/>
  <Override PartName="/xl/revisions/revisionLog11.xml" ContentType="application/vnd.openxmlformats-officedocument.spreadsheetml.revisionLog+xml"/>
  <Override PartName="/docProps/core.xml" ContentType="application/vnd.openxmlformats-package.core-properties+xml"/>
  <Override PartName="/xl/revisions/revisionLog11111.xml" ContentType="application/vnd.openxmlformats-officedocument.spreadsheetml.revisionLog+xml"/>
  <Override PartName="/xl/revisions/revisionLog1311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5" yWindow="-30" windowWidth="19110" windowHeight="7710"/>
  </bookViews>
  <sheets>
    <sheet name="21.11.2018" sheetId="1" r:id="rId1"/>
  </sheets>
  <definedNames>
    <definedName name="_xlnm._FilterDatabase" localSheetId="0" hidden="1">'21.11.2018'!$B$6:$U$89</definedName>
    <definedName name="Z_019405A9_E949_448A_8965_7316BCB45714_.wvu.FilterData" localSheetId="0" hidden="1">'21.11.2018'!$B$6:$U$89</definedName>
    <definedName name="Z_04794CC2_DF6F_4444_BCC9_00916C90FBC5_.wvu.FilterData" localSheetId="0" hidden="1">'21.11.2018'!$B$6:$U$89</definedName>
    <definedName name="Z_08E6B6D9_28FE_4A98_B5A3_458E3C63C4E5_.wvu.FilterData" localSheetId="0" hidden="1">'21.11.2018'!$B$6:$U$89</definedName>
    <definedName name="Z_0A8D172E_D3B9_4D1B_B23D_8F3564C8088F_.wvu.FilterData" localSheetId="0" hidden="1">'21.11.2018'!$B$6:$U$89</definedName>
    <definedName name="Z_0BEA56FF_C0A0_4ECF_9557_D0C8002CE0AD_.wvu.FilterData" localSheetId="0" hidden="1">'21.11.2018'!$B$6:$U$89</definedName>
    <definedName name="Z_18F9D9D0_3FB1_41BF_9592_5111FC31115E_.wvu.FilterData" localSheetId="0" hidden="1">'21.11.2018'!$B$6:$U$89</definedName>
    <definedName name="Z_2490238E_8097_4A90_AC1B_A40B7FA21697_.wvu.Rows" localSheetId="0" hidden="1">'21.11.2018'!#REF!</definedName>
    <definedName name="Z_2A26EEBB_25FA_4552_8DD6_8C59926E8570_.wvu.FilterData" localSheetId="0" hidden="1">'21.11.2018'!$B$6:$U$89</definedName>
    <definedName name="Z_2A26EEBB_25FA_4552_8DD6_8C59926E8570_.wvu.PrintTitles" localSheetId="0" hidden="1">'21.11.2018'!$2:$6</definedName>
    <definedName name="Z_2C5FCB56_0574_4579_93B7_FDA5721F91F8_.wvu.FilterData" localSheetId="0" hidden="1">'21.11.2018'!$B$6:$U$89</definedName>
    <definedName name="Z_2F954143_2512_452E_B5DE_69BB5713BC13_.wvu.PrintArea" localSheetId="0" hidden="1">'21.11.2018'!#REF!</definedName>
    <definedName name="Z_3CE56861_3905_4A76_BB0B_AC5AA8326C7E_.wvu.FilterData" localSheetId="0" hidden="1">'21.11.2018'!$B$1:$S$89</definedName>
    <definedName name="Z_3CE56861_3905_4A76_BB0B_AC5AA8326C7E_.wvu.PrintTitles" localSheetId="0" hidden="1">'21.11.2018'!#REF!</definedName>
    <definedName name="Z_3CE56861_3905_4A76_BB0B_AC5AA8326C7E_.wvu.Rows" localSheetId="0" hidden="1">'21.11.2018'!#REF!,'21.11.2018'!$2:$6,'21.11.2018'!#REF!</definedName>
    <definedName name="Z_56F37D30_EF1F_42E1_8580_7B46DAF53C23_.wvu.FilterData" localSheetId="0" hidden="1">'21.11.2018'!$B$6:$U$89</definedName>
    <definedName name="Z_57C1A59D_7A89_44AD_8D91_5A00C7CFE636_.wvu.FilterData" localSheetId="0" hidden="1">'21.11.2018'!$B$6:$U$89</definedName>
    <definedName name="Z_58445AEF_C284_4D01_AEAA_201AF9D0F2DC_.wvu.FilterData" localSheetId="0" hidden="1">'21.11.2018'!$B$1:$U$89</definedName>
    <definedName name="Z_5A4F350B_5B36_45A2_9B84_87109BE027B5_.wvu.FilterData" localSheetId="0" hidden="1">'21.11.2018'!$B$6:$U$89</definedName>
    <definedName name="Z_5A4F350B_5B36_45A2_9B84_87109BE027B5_.wvu.PrintTitles" localSheetId="0" hidden="1">'21.11.2018'!$2:$6</definedName>
    <definedName name="Z_61655005_565A_4894_BABD_ADBCA86896B5_.wvu.FilterData" localSheetId="0" hidden="1">'21.11.2018'!$B$6:$U$89</definedName>
    <definedName name="Z_700D0E0B_C35D_413A_9E4E_4557EF7E1567_.wvu.FilterData" localSheetId="0" hidden="1">'21.11.2018'!$B$6:$U$89</definedName>
    <definedName name="Z_70B07D57_084B_47B2_A70E_18B27D12852D_.wvu.PrintTitles" localSheetId="0" hidden="1">'21.11.2018'!#REF!</definedName>
    <definedName name="Z_70B07D57_084B_47B2_A70E_18B27D12852D_.wvu.Rows" localSheetId="0" hidden="1">'21.11.2018'!#REF!</definedName>
    <definedName name="Z_72B1A13D_1963_454B_9FFA_0648D1E57FBE_.wvu.FilterData" localSheetId="0" hidden="1">'21.11.2018'!$B$1:$F$89</definedName>
    <definedName name="Z_7C842407_1D90_4E0F_B719_0A31CBB26AFE_.wvu.FilterData" localSheetId="0" hidden="1">'21.11.2018'!$B$6:$U$89</definedName>
    <definedName name="Z_7EE39A81_51E5_4676_872C_E24F5BD9E752_.wvu.FilterData" localSheetId="0" hidden="1">'21.11.2018'!$B$6:$U$89</definedName>
    <definedName name="Z_8F294AAB_046B_46BF_A72F_1CB3500DAFF1_.wvu.FilterData" localSheetId="0" hidden="1">'21.11.2018'!$B$6:$U$89</definedName>
    <definedName name="Z_8F294AAB_046B_46BF_A72F_1CB3500DAFF1_.wvu.PrintTitles" localSheetId="0" hidden="1">'21.11.2018'!$2:$6</definedName>
    <definedName name="Z_91C99AD1_D0AA_4416_BA9F_4DB70F5CBD26_.wvu.FilterData" localSheetId="0" hidden="1">'21.11.2018'!$B$6:$U$89</definedName>
    <definedName name="Z_9CDFCE14_213D_4802_A65C_DFFFE0E06503_.wvu.FilterData" localSheetId="0" hidden="1">'21.11.2018'!$B$6:$S$89</definedName>
    <definedName name="Z_A3289F50_9C24_401D_A346_BF7B26635371_.wvu.FilterData" localSheetId="0" hidden="1">'21.11.2018'!$B$6:$U$89</definedName>
    <definedName name="Z_B4806384_12F6_4BAA_88D5_287700DE33D6_.wvu.Rows" localSheetId="0" hidden="1">'21.11.2018'!#REF!</definedName>
    <definedName name="Z_B6182C9E_8100_4753_A0E1_6E80C78A1B8A_.wvu.FilterData" localSheetId="0" hidden="1">'21.11.2018'!$B$6:$U$89</definedName>
    <definedName name="Z_B6182C9E_8100_4753_A0E1_6E80C78A1B8A_.wvu.PrintTitles" localSheetId="0" hidden="1">'21.11.2018'!$2:$6</definedName>
    <definedName name="Z_BE28015B_4BCA_4270_BD39_A91508FE316C_.wvu.FilterData" localSheetId="0" hidden="1">'21.11.2018'!$B$6:$U$89</definedName>
    <definedName name="Z_C3E6E9C8_BA78_43E6_B0E3_4F101E5421BD_.wvu.FilterData" localSheetId="0" hidden="1">'21.11.2018'!$B$6:$U$89</definedName>
    <definedName name="Z_CD13C7A6_F330_4B90_B3CA_FD2A6E736E98_.wvu.FilterData" localSheetId="0" hidden="1">'21.11.2018'!$B$6:$U$89</definedName>
    <definedName name="Z_CF8FE01B_9723_4303_8150_591E36DA3D8B_.wvu.FilterData" localSheetId="0" hidden="1">'21.11.2018'!$B$6:$U$89</definedName>
    <definedName name="Z_E1CE0088_65FE_4A87_B8F5_04B0B9F5A24A_.wvu.FilterData" localSheetId="0" hidden="1">'21.11.2018'!$B$6:$U$89</definedName>
    <definedName name="Z_E55755CC_D30C_446B_ACB5_846599C0A7B0_.wvu.FilterData" localSheetId="0" hidden="1">'21.11.2018'!$B$6:$U$89</definedName>
    <definedName name="Z_F48409BF_2A70_45C0_89A1_A942C2E7FFD9_.wvu.FilterData" localSheetId="0" hidden="1">'21.11.2018'!$B$6:$U$89</definedName>
    <definedName name="Z_F6334343_A946_49A9_A920_7A5489CF891A_.wvu.FilterData" localSheetId="0" hidden="1">'21.11.2018'!$B$6:$U$89</definedName>
    <definedName name="Z_F6334343_A946_49A9_A920_7A5489CF891A_.wvu.PrintTitles" localSheetId="0" hidden="1">'21.11.2018'!$2:$6</definedName>
    <definedName name="Z_F64473DD_D579_4EC0_BC2F_52D48BB639B8_.wvu.FilterData" localSheetId="0" hidden="1">'21.11.2018'!$B$6:$U$89</definedName>
    <definedName name="_xlnm.Print_Titles" localSheetId="0">'21.11.2018'!$2:$6</definedName>
  </definedNames>
  <calcPr calcId="125725"/>
  <customWorkbookViews>
    <customWorkbookView name="Кожанова В. В. - Личное представление" guid="{2C5FCB56-0574-4579-93B7-FDA5721F91F8}" mergeInterval="0" personalView="1" xWindow="13" yWindow="34" windowWidth="1575" windowHeight="598" activeSheetId="1"/>
    <customWorkbookView name="mirsanova - Личное представление" guid="{8F294AAB-046B-46BF-A72F-1CB3500DAFF1}" mergeInterval="0" personalView="1" maximized="1" xWindow="1" yWindow="1" windowWidth="1920" windowHeight="850" activeSheetId="1"/>
    <customWorkbookView name="fefelova - Личное представление" guid="{CD13C7A6-F330-4B90-B3CA-FD2A6E736E98}" mergeInterval="0" personalView="1" maximized="1" xWindow="1" yWindow="1" windowWidth="1920" windowHeight="850" activeSheetId="1"/>
    <customWorkbookView name="bogdashkina - Личное представление" guid="{04794CC2-DF6F-4444-BCC9-00916C90FBC5}" mergeInterval="0" personalView="1" maximized="1" xWindow="1" yWindow="1" windowWidth="1596" windowHeight="670" activeSheetId="1"/>
    <customWorkbookView name="Демидова Т.Н. - Личное представление" guid="{61655005-565A-4894-BABD-ADBCA86896B5}" mergeInterval="0" personalView="1" maximized="1" xWindow="1" yWindow="1" windowWidth="1920" windowHeight="850" activeSheetId="1"/>
    <customWorkbookView name="NVOrel - Личное представление" guid="{5A4F350B-5B36-45A2-9B84-87109BE027B5}" mergeInterval="0" personalView="1" maximized="1" xWindow="1" yWindow="1" windowWidth="1920" windowHeight="800" activeSheetId="1"/>
    <customWorkbookView name="Solodyagina - Личное представление" guid="{9CDFCE14-213D-4802-A65C-DFFFE0E06503}" mergeInterval="0" personalView="1" maximized="1" xWindow="1" yWindow="1" windowWidth="1280" windowHeight="794" activeSheetId="1"/>
    <customWorkbookView name="karmanova - Личное представление" guid="{3CE56861-3905-4A76-BB0B-AC5AA8326C7E}" mergeInterval="0" personalView="1" maximized="1" xWindow="1" yWindow="1" windowWidth="1680" windowHeight="820" activeSheetId="1"/>
    <customWorkbookView name="mahrova - Личное представление" guid="{72B1A13D-1963-454B-9FFA-0648D1E57FBE}" mergeInterval="0" personalView="1" maximized="1" xWindow="1" yWindow="1" windowWidth="1440" windowHeight="670" activeSheetId="1"/>
    <customWorkbookView name="ivanov - Личное представление" guid="{58445AEF-C284-4D01-AEAA-201AF9D0F2DC}" mergeInterval="0" personalView="1" maximized="1" xWindow="1" yWindow="1" windowWidth="1280" windowHeight="790" activeSheetId="1"/>
    <customWorkbookView name="garkusheva - Личное представление" guid="{A7A89421-6DDD-4D15-B049-09DA6B6BE722}" mergeInterval="0" personalView="1" maximized="1" xWindow="1" yWindow="1" windowWidth="1280" windowHeight="794" activeSheetId="1"/>
    <customWorkbookView name="Алесенко О.А. - Личное представление" guid="{B4806384-12F6-4BAA-88D5-287700DE33D6}" mergeInterval="0" personalView="1" maximized="1" xWindow="1" yWindow="1" windowWidth="1920" windowHeight="850" activeSheetId="1"/>
    <customWorkbookView name="Григорьева С.М. - Личное представление" guid="{2F954143-2512-452E-B5DE-69BB5713BC13}" mergeInterval="0" personalView="1" maximized="1" windowWidth="1916" windowHeight="807" activeSheetId="1"/>
    <customWorkbookView name="Зуева Н.А. - Личное представление" guid="{18155D2D-0BA0-4919-8B2E-FC2D2F833CEF}" mergeInterval="0" personalView="1" maximized="1" windowWidth="1916" windowHeight="807" activeSheetId="1"/>
    <customWorkbookView name="Marochkina - Личное представление" guid="{2490238E-8097-4A90-AC1B-A40B7FA21697}" mergeInterval="0" personalView="1" maximized="1" xWindow="1" yWindow="1" windowWidth="1920" windowHeight="850" activeSheetId="1"/>
    <customWorkbookView name="Krylova - Личное представление" guid="{484A7967-0590-41A7-8455-04E148123078}" mergeInterval="0" personalView="1" maximized="1" xWindow="1" yWindow="1" windowWidth="1920" windowHeight="850" activeSheetId="1"/>
    <customWorkbookView name="Карманова Н.С. - Личное представление" guid="{C93F96C1-6B45-438B-9D06-0049BDE0B44C}" mergeInterval="0" personalView="1" maximized="1" xWindow="1" yWindow="1" windowWidth="1600" windowHeight="680" activeSheetId="1"/>
    <customWorkbookView name="kiseleva - Личное представление" guid="{70B07D57-084B-47B2-A70E-18B27D12852D}" mergeInterval="0" personalView="1" maximized="1" xWindow="1" yWindow="1" windowWidth="1152" windowHeight="643" activeSheetId="1"/>
    <customWorkbookView name="Акимов А.В. - Личное представление" guid="{8E1576EF-45C4-4ACF-989A-6F87E3CE0ADF}" mergeInterval="0" personalView="1" maximized="1" xWindow="1" yWindow="1" windowWidth="1920" windowHeight="776" activeSheetId="1" showComments="commIndAndComment"/>
    <customWorkbookView name="krapivina - Личное представление" guid="{CF8FE01B-9723-4303-8150-591E36DA3D8B}" mergeInterval="0" personalView="1" maximized="1" xWindow="1" yWindow="1" windowWidth="1600" windowHeight="670" activeSheetId="1"/>
    <customWorkbookView name="noskova - Личное представление" guid="{F6334343-A946-49A9-A920-7A5489CF891A}" mergeInterval="0" personalView="1" maximized="1" windowWidth="1436" windowHeight="681" activeSheetId="1"/>
    <customWorkbookView name="Басалина Т. Ю. - Личное представление" guid="{BE28015B-4BCA-4270-BD39-A91508FE316C}" mergeInterval="0" personalView="1" maximized="1" xWindow="1" yWindow="1" windowWidth="1920" windowHeight="803" activeSheetId="1"/>
    <customWorkbookView name="Dozenko - Личное представление" guid="{7C842407-1D90-4E0F-B719-0A31CBB26AFE}" mergeInterval="0" personalView="1" maximized="1" xWindow="1" yWindow="1" windowWidth="1920" windowHeight="850" activeSheetId="1"/>
    <customWorkbookView name="Махрова - Личное представление" guid="{B6182C9E-8100-4753-A0E1-6E80C78A1B8A}" mergeInterval="0" personalView="1" maximized="1" windowWidth="1596" windowHeight="675" activeSheetId="1"/>
    <customWorkbookView name="Халилова Н.В. - Личное представление" guid="{C3E6E9C8-BA78-43E6-B0E3-4F101E5421BD}" mergeInterval="0" personalView="1" maximized="1" windowWidth="1916" windowHeight="815" activeSheetId="1"/>
    <customWorkbookView name="Маслюк Э.В. - Личное представление" guid="{E1CE0088-65FE-4A87-B8F5-04B0B9F5A24A}" mergeInterval="0" personalView="1" maximized="1" xWindow="1" yWindow="1" windowWidth="1920" windowHeight="850" activeSheetId="1"/>
    <customWorkbookView name="Киселёва Е.А. - Личное представление" guid="{2A26EEBB-25FA-4552-8DD6-8C59926E8570}" mergeInterval="0" personalView="1" maximized="1" xWindow="1" yWindow="1" windowWidth="1280" windowHeight="771" activeSheetId="1"/>
  </customWorkbookViews>
  <fileRecoveryPr autoRecover="0"/>
</workbook>
</file>

<file path=xl/calcChain.xml><?xml version="1.0" encoding="utf-8"?>
<calcChain xmlns="http://schemas.openxmlformats.org/spreadsheetml/2006/main">
  <c r="P70" i="1"/>
  <c r="S70"/>
  <c r="G70"/>
  <c r="H70" s="1"/>
  <c r="H66"/>
  <c r="I49"/>
  <c r="R77"/>
  <c r="Q77"/>
  <c r="O77"/>
  <c r="N77"/>
  <c r="L77"/>
  <c r="K77"/>
  <c r="I81"/>
  <c r="G54"/>
  <c r="F54"/>
  <c r="U53"/>
  <c r="T53"/>
  <c r="H53"/>
  <c r="U52"/>
  <c r="T52"/>
  <c r="H52"/>
  <c r="U44"/>
  <c r="T44"/>
  <c r="H44"/>
  <c r="U76"/>
  <c r="V76" s="1"/>
  <c r="H76"/>
  <c r="I77"/>
  <c r="G77"/>
  <c r="F77"/>
  <c r="U48"/>
  <c r="T48"/>
  <c r="G49"/>
  <c r="H48"/>
  <c r="F49"/>
  <c r="F24"/>
  <c r="Q24"/>
  <c r="R24"/>
  <c r="O24"/>
  <c r="N24"/>
  <c r="L24"/>
  <c r="K24"/>
  <c r="I24"/>
  <c r="G24"/>
  <c r="U22"/>
  <c r="U23"/>
  <c r="U18"/>
  <c r="U19"/>
  <c r="T22"/>
  <c r="V22" s="1"/>
  <c r="T23"/>
  <c r="V23" s="1"/>
  <c r="T18"/>
  <c r="T19"/>
  <c r="V19" s="1"/>
  <c r="S19"/>
  <c r="H18"/>
  <c r="H57"/>
  <c r="I64"/>
  <c r="G64"/>
  <c r="T57"/>
  <c r="U57"/>
  <c r="S57"/>
  <c r="P57"/>
  <c r="U43"/>
  <c r="T43"/>
  <c r="S43"/>
  <c r="P43"/>
  <c r="H43"/>
  <c r="J43" s="1"/>
  <c r="V75"/>
  <c r="M73"/>
  <c r="M66"/>
  <c r="M63"/>
  <c r="M58"/>
  <c r="M51"/>
  <c r="M37"/>
  <c r="M39"/>
  <c r="M46"/>
  <c r="M35"/>
  <c r="M21"/>
  <c r="M22"/>
  <c r="M20"/>
  <c r="M12"/>
  <c r="J75"/>
  <c r="I68"/>
  <c r="K68"/>
  <c r="L68"/>
  <c r="K64"/>
  <c r="K49"/>
  <c r="K88"/>
  <c r="L88"/>
  <c r="M88"/>
  <c r="K85"/>
  <c r="L85"/>
  <c r="M85"/>
  <c r="K71"/>
  <c r="L71"/>
  <c r="M71"/>
  <c r="L64"/>
  <c r="K54"/>
  <c r="L54"/>
  <c r="L49"/>
  <c r="K33"/>
  <c r="L33"/>
  <c r="M33"/>
  <c r="V53" l="1"/>
  <c r="V18"/>
  <c r="V48"/>
  <c r="V52"/>
  <c r="V44"/>
  <c r="M64"/>
  <c r="V57"/>
  <c r="V43"/>
  <c r="M68"/>
  <c r="K89"/>
  <c r="M54"/>
  <c r="M24"/>
  <c r="M77"/>
  <c r="L89"/>
  <c r="M49"/>
  <c r="P87"/>
  <c r="U10"/>
  <c r="T10"/>
  <c r="H10"/>
  <c r="J10" s="1"/>
  <c r="G85"/>
  <c r="I85"/>
  <c r="F85"/>
  <c r="U82"/>
  <c r="U83"/>
  <c r="U84"/>
  <c r="T82"/>
  <c r="V82" s="1"/>
  <c r="T83"/>
  <c r="T84"/>
  <c r="S83"/>
  <c r="S84"/>
  <c r="S82"/>
  <c r="P83"/>
  <c r="P84"/>
  <c r="P82"/>
  <c r="H82"/>
  <c r="J82" s="1"/>
  <c r="H83"/>
  <c r="J83" s="1"/>
  <c r="H84"/>
  <c r="J84" s="1"/>
  <c r="S71"/>
  <c r="S59"/>
  <c r="O33"/>
  <c r="O49"/>
  <c r="O54"/>
  <c r="O64"/>
  <c r="O88"/>
  <c r="O68"/>
  <c r="M89" l="1"/>
  <c r="V10"/>
  <c r="V84"/>
  <c r="V83"/>
  <c r="N71"/>
  <c r="N68"/>
  <c r="O71"/>
  <c r="P71"/>
  <c r="P59"/>
  <c r="Q71"/>
  <c r="Q68"/>
  <c r="R71"/>
  <c r="R64"/>
  <c r="R68"/>
  <c r="T70"/>
  <c r="T71" s="1"/>
  <c r="U70"/>
  <c r="U71" s="1"/>
  <c r="U59"/>
  <c r="I71"/>
  <c r="U8"/>
  <c r="T8"/>
  <c r="V8" l="1"/>
  <c r="V70"/>
  <c r="V71" s="1"/>
  <c r="P75"/>
  <c r="G71"/>
  <c r="F71"/>
  <c r="T66"/>
  <c r="U66"/>
  <c r="T67"/>
  <c r="U67"/>
  <c r="S66"/>
  <c r="S67"/>
  <c r="P66"/>
  <c r="P67"/>
  <c r="H67"/>
  <c r="J67" s="1"/>
  <c r="G68"/>
  <c r="F68"/>
  <c r="S80"/>
  <c r="S79"/>
  <c r="P80"/>
  <c r="P79"/>
  <c r="R81"/>
  <c r="R85" s="1"/>
  <c r="Q81"/>
  <c r="Q85" s="1"/>
  <c r="O81"/>
  <c r="O85" s="1"/>
  <c r="O89" s="1"/>
  <c r="N81"/>
  <c r="N85" s="1"/>
  <c r="I88"/>
  <c r="I54"/>
  <c r="I33"/>
  <c r="S22"/>
  <c r="P22"/>
  <c r="H22"/>
  <c r="J22" s="1"/>
  <c r="U40"/>
  <c r="T40"/>
  <c r="S40"/>
  <c r="P40"/>
  <c r="H40"/>
  <c r="J40" s="1"/>
  <c r="S21"/>
  <c r="T21"/>
  <c r="U21"/>
  <c r="H80"/>
  <c r="J80" s="1"/>
  <c r="H81"/>
  <c r="J81" s="1"/>
  <c r="T80"/>
  <c r="U80"/>
  <c r="T59"/>
  <c r="V59" s="1"/>
  <c r="S60"/>
  <c r="T60"/>
  <c r="U60"/>
  <c r="S61"/>
  <c r="T61"/>
  <c r="U61"/>
  <c r="P60"/>
  <c r="P61"/>
  <c r="H59"/>
  <c r="J59" s="1"/>
  <c r="H60"/>
  <c r="J60" s="1"/>
  <c r="H61"/>
  <c r="H62"/>
  <c r="J62" s="1"/>
  <c r="H74"/>
  <c r="S51"/>
  <c r="S54" s="1"/>
  <c r="S74"/>
  <c r="S73"/>
  <c r="S87"/>
  <c r="S88" s="1"/>
  <c r="P88"/>
  <c r="P74"/>
  <c r="P73"/>
  <c r="R88"/>
  <c r="Q88"/>
  <c r="N88"/>
  <c r="G88"/>
  <c r="F88"/>
  <c r="U79"/>
  <c r="T79"/>
  <c r="H79"/>
  <c r="J79" s="1"/>
  <c r="G33"/>
  <c r="N33"/>
  <c r="Q33"/>
  <c r="R33"/>
  <c r="F33"/>
  <c r="S63"/>
  <c r="P63"/>
  <c r="N64"/>
  <c r="Q64"/>
  <c r="F64"/>
  <c r="P62"/>
  <c r="P56"/>
  <c r="S62"/>
  <c r="S56"/>
  <c r="T62"/>
  <c r="U62"/>
  <c r="H51"/>
  <c r="N54"/>
  <c r="P54"/>
  <c r="Q54"/>
  <c r="R54"/>
  <c r="S35"/>
  <c r="S36"/>
  <c r="S37"/>
  <c r="S38"/>
  <c r="S39"/>
  <c r="S41"/>
  <c r="S42"/>
  <c r="S45"/>
  <c r="S46"/>
  <c r="S47"/>
  <c r="P36"/>
  <c r="P37"/>
  <c r="P38"/>
  <c r="P39"/>
  <c r="P41"/>
  <c r="P42"/>
  <c r="P45"/>
  <c r="P46"/>
  <c r="P47"/>
  <c r="P35"/>
  <c r="N49"/>
  <c r="Q49"/>
  <c r="R49"/>
  <c r="P26"/>
  <c r="P27"/>
  <c r="P28"/>
  <c r="P29"/>
  <c r="P30"/>
  <c r="P31"/>
  <c r="H27"/>
  <c r="H28"/>
  <c r="J28" s="1"/>
  <c r="H29"/>
  <c r="J29" s="1"/>
  <c r="H30"/>
  <c r="J30" s="1"/>
  <c r="H31"/>
  <c r="J31" s="1"/>
  <c r="H26"/>
  <c r="S26"/>
  <c r="S27"/>
  <c r="S28"/>
  <c r="S29"/>
  <c r="S30"/>
  <c r="S31"/>
  <c r="S11"/>
  <c r="P11"/>
  <c r="S8"/>
  <c r="S9"/>
  <c r="S12"/>
  <c r="S13"/>
  <c r="S14"/>
  <c r="S15"/>
  <c r="S16"/>
  <c r="S17"/>
  <c r="S20"/>
  <c r="S23"/>
  <c r="P9"/>
  <c r="P12"/>
  <c r="P13"/>
  <c r="P14"/>
  <c r="P15"/>
  <c r="P16"/>
  <c r="P17"/>
  <c r="P20"/>
  <c r="P21"/>
  <c r="P23"/>
  <c r="P8"/>
  <c r="H9"/>
  <c r="H12"/>
  <c r="J12" s="1"/>
  <c r="H13"/>
  <c r="J13" s="1"/>
  <c r="H14"/>
  <c r="H15"/>
  <c r="J15" s="1"/>
  <c r="H16"/>
  <c r="J16" s="1"/>
  <c r="H17"/>
  <c r="J17" s="1"/>
  <c r="H20"/>
  <c r="J20" s="1"/>
  <c r="H21"/>
  <c r="J21" s="1"/>
  <c r="H23"/>
  <c r="H8"/>
  <c r="J8" s="1"/>
  <c r="H63"/>
  <c r="J63" s="1"/>
  <c r="H87"/>
  <c r="H58"/>
  <c r="J58" s="1"/>
  <c r="H56"/>
  <c r="H32"/>
  <c r="J32" s="1"/>
  <c r="H37"/>
  <c r="H39"/>
  <c r="J39" s="1"/>
  <c r="H11"/>
  <c r="H41"/>
  <c r="J41" s="1"/>
  <c r="H42"/>
  <c r="J42" s="1"/>
  <c r="H35"/>
  <c r="H36"/>
  <c r="J36" s="1"/>
  <c r="H45"/>
  <c r="J45" s="1"/>
  <c r="H46"/>
  <c r="J46" s="1"/>
  <c r="H47"/>
  <c r="J47" s="1"/>
  <c r="H38"/>
  <c r="H73"/>
  <c r="H77" s="1"/>
  <c r="T9"/>
  <c r="U9"/>
  <c r="T13"/>
  <c r="U13"/>
  <c r="T63"/>
  <c r="U63"/>
  <c r="T87"/>
  <c r="T88" s="1"/>
  <c r="U87"/>
  <c r="U88" s="1"/>
  <c r="T58"/>
  <c r="U58"/>
  <c r="T56"/>
  <c r="U56"/>
  <c r="T20"/>
  <c r="U20"/>
  <c r="T28"/>
  <c r="U28"/>
  <c r="T26"/>
  <c r="U26"/>
  <c r="T27"/>
  <c r="U27"/>
  <c r="T29"/>
  <c r="U29"/>
  <c r="T30"/>
  <c r="U30"/>
  <c r="T31"/>
  <c r="U31"/>
  <c r="T32"/>
  <c r="U32"/>
  <c r="T15"/>
  <c r="U15"/>
  <c r="T14"/>
  <c r="U14"/>
  <c r="T37"/>
  <c r="U37"/>
  <c r="T39"/>
  <c r="U39"/>
  <c r="T11"/>
  <c r="U11"/>
  <c r="T41"/>
  <c r="U41"/>
  <c r="T42"/>
  <c r="U42"/>
  <c r="T35"/>
  <c r="U35"/>
  <c r="T36"/>
  <c r="U36"/>
  <c r="T45"/>
  <c r="U45"/>
  <c r="T46"/>
  <c r="U46"/>
  <c r="T47"/>
  <c r="U47"/>
  <c r="T38"/>
  <c r="U38"/>
  <c r="T16"/>
  <c r="U16"/>
  <c r="T74"/>
  <c r="U74"/>
  <c r="T17"/>
  <c r="U17"/>
  <c r="T12"/>
  <c r="U12"/>
  <c r="T73"/>
  <c r="U73"/>
  <c r="U51"/>
  <c r="U54" s="1"/>
  <c r="T51"/>
  <c r="T54" s="1"/>
  <c r="T77" l="1"/>
  <c r="U77"/>
  <c r="V79"/>
  <c r="J51"/>
  <c r="H54"/>
  <c r="J54" s="1"/>
  <c r="U49"/>
  <c r="J35"/>
  <c r="H49"/>
  <c r="J49" s="1"/>
  <c r="T24"/>
  <c r="T49"/>
  <c r="V27"/>
  <c r="V74"/>
  <c r="V38"/>
  <c r="V46"/>
  <c r="V36"/>
  <c r="V42"/>
  <c r="V37"/>
  <c r="V31"/>
  <c r="V29"/>
  <c r="V26"/>
  <c r="U24"/>
  <c r="S24"/>
  <c r="V12"/>
  <c r="V11"/>
  <c r="V15"/>
  <c r="P24"/>
  <c r="J9"/>
  <c r="H24"/>
  <c r="V51"/>
  <c r="V54" s="1"/>
  <c r="V73"/>
  <c r="V17"/>
  <c r="V16"/>
  <c r="V47"/>
  <c r="V41"/>
  <c r="V32"/>
  <c r="H64"/>
  <c r="J64" s="1"/>
  <c r="P77"/>
  <c r="V40"/>
  <c r="P68"/>
  <c r="V67"/>
  <c r="V14"/>
  <c r="V28"/>
  <c r="V58"/>
  <c r="V35"/>
  <c r="V39"/>
  <c r="V63"/>
  <c r="F89"/>
  <c r="P33"/>
  <c r="S49"/>
  <c r="V80"/>
  <c r="U68"/>
  <c r="V45"/>
  <c r="V30"/>
  <c r="V20"/>
  <c r="T64"/>
  <c r="V13"/>
  <c r="V61"/>
  <c r="P85"/>
  <c r="H71"/>
  <c r="J70"/>
  <c r="J71" s="1"/>
  <c r="J77"/>
  <c r="J73"/>
  <c r="J37"/>
  <c r="J61"/>
  <c r="S33"/>
  <c r="P49"/>
  <c r="S64"/>
  <c r="R89"/>
  <c r="V60"/>
  <c r="U81"/>
  <c r="U85" s="1"/>
  <c r="H33"/>
  <c r="J33" s="1"/>
  <c r="V62"/>
  <c r="H88"/>
  <c r="J88" s="1"/>
  <c r="J87"/>
  <c r="H68"/>
  <c r="J68" s="1"/>
  <c r="J66"/>
  <c r="Q89"/>
  <c r="T81"/>
  <c r="V21"/>
  <c r="V87"/>
  <c r="V88" s="1"/>
  <c r="P64"/>
  <c r="N89"/>
  <c r="S77"/>
  <c r="S85"/>
  <c r="U33"/>
  <c r="U64"/>
  <c r="T68"/>
  <c r="V56"/>
  <c r="G89"/>
  <c r="H85"/>
  <c r="J85" s="1"/>
  <c r="I89"/>
  <c r="S68"/>
  <c r="V66"/>
  <c r="T33"/>
  <c r="V9"/>
  <c r="V49" l="1"/>
  <c r="V77"/>
  <c r="V24"/>
  <c r="J24"/>
  <c r="H89"/>
  <c r="V33"/>
  <c r="V81"/>
  <c r="V85" s="1"/>
  <c r="V64"/>
  <c r="V68"/>
  <c r="P89"/>
  <c r="U89"/>
  <c r="T85"/>
  <c r="T89" s="1"/>
  <c r="S89"/>
  <c r="J89" l="1"/>
  <c r="V89"/>
</calcChain>
</file>

<file path=xl/sharedStrings.xml><?xml version="1.0" encoding="utf-8"?>
<sst xmlns="http://schemas.openxmlformats.org/spreadsheetml/2006/main" count="266" uniqueCount="207">
  <si>
    <t>№ п/п</t>
  </si>
  <si>
    <t>Главный распорядитель бюджетных средств областного бюджета, получатель субсидии</t>
  </si>
  <si>
    <t>Всего</t>
  </si>
  <si>
    <t>министерство культуры и национальной политики</t>
  </si>
  <si>
    <t>министерство социальной защиты населения области</t>
  </si>
  <si>
    <t>министерство жилищно-коммунального хозяйства области</t>
  </si>
  <si>
    <t xml:space="preserve">министерство образования и науки области </t>
  </si>
  <si>
    <t>Модернизация региональных и муниципальных театров юного зрителя и театров кукол путем их реконструкции капитального ремонта</t>
  </si>
  <si>
    <t>Оснащение оборудованием региональных сосудистых центров и первичных сосудистых отделений</t>
  </si>
  <si>
    <t>Реализация региональных проектов "Создание единого цифрового контура в здравоохранении  на основе единой государственной информационной системы здравоохранения (ЕГИСЗ)"</t>
  </si>
  <si>
    <t>Проведение вакцинации против пневмококковой инфекции граждан старше трудоспособного возраста из групп риска, проживающих в организациях социального обслуживания</t>
  </si>
  <si>
    <t>Проведение дополнительных скринингов лицам старше 65 лет, проживающим в сельской местности, на выявление отдельных социально-значимых неинфекционных заболеваний, оказывающих вклад в структуру смертности населения, с возможностью данных лиц в медицинские организации</t>
  </si>
  <si>
    <t>Создание и замена фельдшерских, фельдшерско-акушерских пунктов и врачебных амбулаторий для населенных пунктов с численностью населения от 100 до 2000 человек</t>
  </si>
  <si>
    <t>Министерство экономического развития и внешних связей</t>
  </si>
  <si>
    <t xml:space="preserve">Введение в промышленную эксплуатацию мощностей по обработке твердых коммунальных отходов и мощностей по утилизации отходов и фракций после обработки твердых коммунальных отходов </t>
  </si>
  <si>
    <t>2019 год</t>
  </si>
  <si>
    <t>федеральный бюджет</t>
  </si>
  <si>
    <t>областной бюджет</t>
  </si>
  <si>
    <t>всего</t>
  </si>
  <si>
    <t>2020 год</t>
  </si>
  <si>
    <t>2021 год</t>
  </si>
  <si>
    <t>Выполнение полномочий Российской Федерации по осуществлению ежемесячной выплаты в связи с рождением (усыновлением) первого ребенка</t>
  </si>
  <si>
    <t>ИТОГО по Демографии</t>
  </si>
  <si>
    <t>Р1 - Финансовая поддержка семей при рождении детей</t>
  </si>
  <si>
    <t xml:space="preserve">Федеральный проект </t>
  </si>
  <si>
    <t>Р2 - Содействие занятости женщин - создание условий дошкольного образования для детей в возрасте до трех лет</t>
  </si>
  <si>
    <t>Р3 - Старшее поколение</t>
  </si>
  <si>
    <t>Р5 - Спорт - норма жизни</t>
  </si>
  <si>
    <t>N1 - Развитие системы оказания первичной медико-санитарной помощи</t>
  </si>
  <si>
    <t>N2 - Борьба с сердечно-сосудистыми заболеваниями</t>
  </si>
  <si>
    <t>N3 - Борьба с онкологическими заболеваниями</t>
  </si>
  <si>
    <t>N4 - Развитие детского здравоохранения, включая создание детской современной инфраструктуры оказания медицинской помощи детям</t>
  </si>
  <si>
    <t>ИТОГО по Здравоохранению</t>
  </si>
  <si>
    <t>Е1 - Современна школа</t>
  </si>
  <si>
    <t xml:space="preserve">Обновление материально-технической базы для формирования у обучающихся современных технологических и гуманитарных навыков </t>
  </si>
  <si>
    <t xml:space="preserve">Поддержка образования для детей с ограниченными возможностями здоровья </t>
  </si>
  <si>
    <t xml:space="preserve">Создание ключевых центров развития детей </t>
  </si>
  <si>
    <t xml:space="preserve">Создание центров выявления и поддержки одареных детей </t>
  </si>
  <si>
    <t>Е2 - Успех каждого ребенка</t>
  </si>
  <si>
    <t xml:space="preserve">Внедрение целевой модели цифровой образовательной среды в общеобразовательных организациях и профессиональных образовательных организациях </t>
  </si>
  <si>
    <t xml:space="preserve">Е4 - Цифровая образовательная среда </t>
  </si>
  <si>
    <t xml:space="preserve">Разработка и распространение в системе среднего профессионального образования новых образовательных технологий и формы опережающей профессиональной подготовки </t>
  </si>
  <si>
    <t>Е6 - Молодые профессионалы (Повышение конкурентоспособности профессионального образования)</t>
  </si>
  <si>
    <t>ИТОГО по Образованию</t>
  </si>
  <si>
    <t>ИТОГО по Жилью и городской среде</t>
  </si>
  <si>
    <t>F2 - Формирование комфортной городской среды</t>
  </si>
  <si>
    <t>GA - Сохранение лесов</t>
  </si>
  <si>
    <t>G1 - Чистая страна</t>
  </si>
  <si>
    <t>ИТОГО по Экологии</t>
  </si>
  <si>
    <t>G2 - Комплексная система обращения с тко</t>
  </si>
  <si>
    <t>ИТОГО по Безопасным и качественным автомобильным дорогам</t>
  </si>
  <si>
    <t>R1 - Дорожная сеть</t>
  </si>
  <si>
    <t>G5 - Чистая вода</t>
  </si>
  <si>
    <t>N7 - Создание единого цифрового контура в здравоохранении  на основе единой государственной информационной системы здравоохранения (ЕГИСЗ)</t>
  </si>
  <si>
    <t>ИТОГО по Культуре</t>
  </si>
  <si>
    <t>А1 - Культурная среда</t>
  </si>
  <si>
    <t>ИТОГО по Малому и среднему предпринимательству и поддержке индивидуальной предпринимательской деятельности</t>
  </si>
  <si>
    <t>ИТОГО по Международной кооперации и экспорту</t>
  </si>
  <si>
    <t>ВСЕГО</t>
  </si>
  <si>
    <t>1. Национальный проект "Демография"</t>
  </si>
  <si>
    <t>3. Национальный проект "Образование"</t>
  </si>
  <si>
    <t>5. Национальный проект "Экология"</t>
  </si>
  <si>
    <t>6. Национальный проект "Безопасные и качественные автомобильные дороги"</t>
  </si>
  <si>
    <t>I4 -Расширение доступа субъектов малого и среднего предпринимательства  к финансовым ресурсам, в том числе к льготному финансированию</t>
  </si>
  <si>
    <t>Т2 - Экспорт продукции агропромышленного комплекса</t>
  </si>
  <si>
    <t xml:space="preserve">Организация профессионального обучения и дополнительного профессионального образования лиц предпенсионного возраста </t>
  </si>
  <si>
    <t>Реализация программ формирования современной городской среды</t>
  </si>
  <si>
    <t>Строительство и реконструкция (модернизация) объектов питьевого водоснабжения</t>
  </si>
  <si>
    <t>Наименование мероприятия по ведомственной</t>
  </si>
  <si>
    <t>Реализация мероприятий в области мелиорации земель сельскохозяйственного назначения</t>
  </si>
  <si>
    <t xml:space="preserve">Создание новых мест в общеобразовательных организациях, расположенных в сельской местности и поселках городского типа </t>
  </si>
  <si>
    <t xml:space="preserve">Создание новых мест в общеобразовательных организациях
</t>
  </si>
  <si>
    <t xml:space="preserve">Создание в общеобразовательных организациях, расположенных в сельской местности, условий для занятия физической культурой и спортом </t>
  </si>
  <si>
    <t>Создание дополнительных мест для детей в возрасте от 2 месяцев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</si>
  <si>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 xml:space="preserve">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 </t>
  </si>
  <si>
    <t>Ежемесячная денежная выплата, назначаемая в случае рождения третьего ребенка и последующих детей  до достижения ребенком возраста трех лет</t>
  </si>
  <si>
    <t>Оснащение медицинских организаций передвижными медицинскими комплексами для оказания медицинской помощи жителям населенных пунктов с численностью населения до 100 человек</t>
  </si>
  <si>
    <t>Обеспечение авиационным обслуживанием для оказания медицинской помощи</t>
  </si>
  <si>
    <t>Создание и оснащение референс-центров для проведения иммуногистохимических, патоморфологических исследований и лучевых методов исследований, переоснащение сети региональных медицинских организаций, оказывающих помощь больным онкологическими заболеваниями</t>
  </si>
  <si>
    <t>Развитие материально-технической базы детских поликлиник и детских поликлинических отделений медицинских организаций, оказывающих первичную медико-санитарную помощь</t>
  </si>
  <si>
    <t xml:space="preserve">Ликвидация несанкционированных свалок в границах городов и наиболее опасных объектов накопленного экологического вреда окружающей среде </t>
  </si>
  <si>
    <t>Увеличение площади лесовосстановления</t>
  </si>
  <si>
    <t>Оснащение учреждений, выполняющих мероприятия по воспроизводству лесов, специализированной лесохозяйственной техникой и оборудованием для проведения комплекса мероприятий по лесовосстановлению и лесоразведению</t>
  </si>
  <si>
    <t>Формирование запаса лесных семян для лесовосстановления</t>
  </si>
  <si>
    <t>Оснащение специализированных учреждений органов государственной власти субъектов Российской Федерации лесопожарной техникой и оборудованием для проведения комплекса мероприятий по охране лесов от пожаров</t>
  </si>
  <si>
    <t>I8 - Популяризация предпринимательства</t>
  </si>
  <si>
    <t>I5 - Акселерация субъектов малого и среднего предпринимательства</t>
  </si>
  <si>
    <t xml:space="preserve">Финансовое обеспечение программ, направленных на обеспечение безопасных и комфортных условий  предоставления социальных услуг в сфере  социального обслуживания </t>
  </si>
  <si>
    <t>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</si>
  <si>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Приобретение спортивного оборудования и инвентаря для приведения организаций спортивной подготовки в нормативное состояние</t>
  </si>
  <si>
    <t>Государственная поддержка спортивных организаций, осуществляющих подготовку спортивного резерва для сборных команд Российской Федерации</t>
  </si>
  <si>
    <t xml:space="preserve">Реализация мероприятий по оснащению объектов спортивной инфраструктуры спортивно-технологическим оборудованем </t>
  </si>
  <si>
    <t>министерство образования и науки области</t>
  </si>
  <si>
    <t>министерство здравоохранения  области</t>
  </si>
  <si>
    <t>Управление занятости населения  области</t>
  </si>
  <si>
    <t>министерство строительства и архитектуры  области</t>
  </si>
  <si>
    <t>министерство по физической культуре и спорту  области</t>
  </si>
  <si>
    <t>министерство образования и науки  области</t>
  </si>
  <si>
    <t>министерство природных ресурсов  области</t>
  </si>
  <si>
    <t>министерство транспорта и дорожного хозяйства  области</t>
  </si>
  <si>
    <t>министерство сельского хозяйства области</t>
  </si>
  <si>
    <t>министерство лесного хозяйства  и пожарной безопасности области</t>
  </si>
  <si>
    <t>создание мобильных технопарков "Кванториум"</t>
  </si>
  <si>
    <t xml:space="preserve">Государственная поддержка отрасли культуры </t>
  </si>
  <si>
    <t xml:space="preserve">Государственная поддержка малого и среднего предпринимательства, включая крестьянские (фермерские) хозяйства, а также на реализацию мероприятий по поддержке молодежного предпринимательства </t>
  </si>
  <si>
    <t>Государственная поддержка малого и среднего предпринимательства</t>
  </si>
  <si>
    <t xml:space="preserve">Государственная поддержка малого и среднего предпринимательства </t>
  </si>
  <si>
    <t>Приобретение автотранспорта в целях доставки лиц старше 65 лет, проживающих в сельской местности, в медицинские организации</t>
  </si>
  <si>
    <t xml:space="preserve">Реализация мероприятий по комплексному обустройству населенных пунктов расположенных в сельской местности, объектами социальной, инженерной инфраструктуры и автомобильными дорогами, направленных на устойчивое развитие сельских территорий </t>
  </si>
  <si>
    <t>Объем средств, предусмотренных и доведенных до главных распорядителей бюджетных средств на реализацию национальных проектов,  тыс. руб.</t>
  </si>
  <si>
    <t xml:space="preserve">Национальные проекты, реализуемые на территории Амурской области </t>
  </si>
  <si>
    <t>Обеспечение безопасности дорожного движения с применением работающих в автоматическом режиме специальных технических средств, имеющих функции фото-, киносъемки, видеозаписи для фиксации нарушений правил дорожного движения</t>
  </si>
  <si>
    <t>R2 - Общесистемные меры развития дорожного хозяйства</t>
  </si>
  <si>
    <t>V6 - Коммуникации между центрами экономического роста</t>
  </si>
  <si>
    <t>Развитие инфраструктуры дорожного хозяйства, обеспечивающей транспортную связанность между центрами экономического роста</t>
  </si>
  <si>
    <t>7. Национальный проект "Комплексный план модернизации и расширения магистральной инфраструктуры
"</t>
  </si>
  <si>
    <t>ИТОГО по Комплексному плану модернизации и расширения магистральной инфраструктуры</t>
  </si>
  <si>
    <t>Создание модельных муниципальных библиотек</t>
  </si>
  <si>
    <t>9. Национальный проект "Малое и среднее предпринимательство и поддержка индивидуальной предпринимательской инициативы"</t>
  </si>
  <si>
    <t>10. Национальный проект "Международная кооперация и экспорт"</t>
  </si>
  <si>
    <t>I7- Создание системы поддержки фермеров и развитие сельской кооперации</t>
  </si>
  <si>
    <t>Создание системы поддержки фермеров и развитие сельской кооперации (создание и развитие крестьянского (фермерского) хозяйства (грант "Агростартап")</t>
  </si>
  <si>
    <t>Создание системы поддержки фермеров и развитие сельской кооперации (возмещение части затрат сельскохозяйственным потребительским кооперативам)</t>
  </si>
  <si>
    <t>Создание системы поддержки фермеров и развитие сельской кооперации (обеспечение текущей деятельности центра компетенций в сфере сельскохозяйственной кооперации и поддержки фермеров)</t>
  </si>
  <si>
    <t>Осуществление единовременной выплаты при рождении первого ребенка, а также предоставление регионального материнского (семейного) капитала при рождении второго ребенка</t>
  </si>
  <si>
    <t>% от плана</t>
  </si>
  <si>
    <t>Заключены соглашения с муниципальными образованиями</t>
  </si>
  <si>
    <t>Объем межбюджетных трансфертов из областного бюджета</t>
  </si>
  <si>
    <t xml:space="preserve">1102 09 3 Р5 52280 </t>
  </si>
  <si>
    <t xml:space="preserve">1101 09 3 Р5 50810 </t>
  </si>
  <si>
    <t xml:space="preserve">1101 09 1 Р5 55670 </t>
  </si>
  <si>
    <t>0801 03 8 А1 55190</t>
  </si>
  <si>
    <t>0409 12 2 R1 53930</t>
  </si>
  <si>
    <t>0701 12 2 P2 51590</t>
  </si>
  <si>
    <t>0702 12 2 E1 55200</t>
  </si>
  <si>
    <t>0702 12 2 E2 50970</t>
  </si>
  <si>
    <t>0702 12 2 E1 51690</t>
  </si>
  <si>
    <t>0702 12 2 E4 52100</t>
  </si>
  <si>
    <t>0503 05 1 F2 55550</t>
  </si>
  <si>
    <t>0502 05 1 G5 52430</t>
  </si>
  <si>
    <t>0401 08 6 Р3 52940</t>
  </si>
  <si>
    <t>0405 01 2 Т2 55680</t>
  </si>
  <si>
    <t>0405 01 6 I7 57801</t>
  </si>
  <si>
    <t>0405 01 6 I7 57802</t>
  </si>
  <si>
    <t>0405 01 6 I7 57803</t>
  </si>
  <si>
    <t>0605 04 1 G2 80570</t>
  </si>
  <si>
    <t xml:space="preserve">0407 04 3 GA 54290 </t>
  </si>
  <si>
    <t>0407 04 3 GA 54300</t>
  </si>
  <si>
    <t>0407 04 3 GA 54310</t>
  </si>
  <si>
    <t>0407 04 3 GA 54320</t>
  </si>
  <si>
    <t>0409 13 2 V6 53890</t>
  </si>
  <si>
    <t>0412 08 2 I4 55270</t>
  </si>
  <si>
    <t>0412 08 2 I5 55270</t>
  </si>
  <si>
    <t>0412 08 2 I8 55276</t>
  </si>
  <si>
    <t>0702 12 2 E1 51870</t>
  </si>
  <si>
    <t>0703 12 2  E2 52470</t>
  </si>
  <si>
    <t xml:space="preserve">0703 12 2 E2 51750 </t>
  </si>
  <si>
    <t>0703 12 2 E2 51890</t>
  </si>
  <si>
    <t>Создание центров цифрового образования</t>
  </si>
  <si>
    <t>0703 12 2 Е4 52190</t>
  </si>
  <si>
    <t>0704 12 1 Е6 51770</t>
  </si>
  <si>
    <t>0801 03 8 А1 54540</t>
  </si>
  <si>
    <t>0901 06 2 N2 51920</t>
  </si>
  <si>
    <t>0901 06 2 N3 51900</t>
  </si>
  <si>
    <t>0902 06 1 P3 54680</t>
  </si>
  <si>
    <t>0902 06 3 N4 51700</t>
  </si>
  <si>
    <t>0904 06 2 N1 55540</t>
  </si>
  <si>
    <t>0909  06 8 N7 51140</t>
  </si>
  <si>
    <t>1002 02 1 P3 52930</t>
  </si>
  <si>
    <t>1004 02 2 P1 50840</t>
  </si>
  <si>
    <t>1004 02 1 P1 55730</t>
  </si>
  <si>
    <t>1004 02 2 P1 56400</t>
  </si>
  <si>
    <t>1006 02 1 P3 51211</t>
  </si>
  <si>
    <t>0902 06 1 Р3 52950</t>
  </si>
  <si>
    <t>0701 12 2 Р2 52320</t>
  </si>
  <si>
    <t>1101 09 3 Р5 52290</t>
  </si>
  <si>
    <t>0902 06 1 N1 51910</t>
  </si>
  <si>
    <t>0902 06 1 N1 51960</t>
  </si>
  <si>
    <t>0702 12 2 Е1 52300</t>
  </si>
  <si>
    <t>0605 04 1 G1 52420</t>
  </si>
  <si>
    <t>0409 13 2 R2 12320</t>
  </si>
  <si>
    <t>0801 03 1 А1 54560</t>
  </si>
  <si>
    <t>Код бюджетной классифи-кации (Рз, Пр,Цст)</t>
  </si>
  <si>
    <t>10= гр.9/гр.8*100</t>
  </si>
  <si>
    <t>13 = гр.12/гр.11*100</t>
  </si>
  <si>
    <t>2. Национальный проект "Здравоохранение"</t>
  </si>
  <si>
    <t>4. Национальный проект "Жилье и городская среда"</t>
  </si>
  <si>
    <t>8. Национальный проект "Культура
"</t>
  </si>
  <si>
    <t>0703 12 2 E2 11170</t>
  </si>
  <si>
    <t>Реализация пилотных проектов по обновлению содержания и технологий дополнительного образования по приоритетным направлениям</t>
  </si>
  <si>
    <t>0605 04 1 G2 52970</t>
  </si>
  <si>
    <t>Разработка проектно - сметной документации по объектам муниципальной собственности</t>
  </si>
  <si>
    <t>Кассовый расход на 01.08.2019</t>
  </si>
  <si>
    <t>1006 02 1 P3 10160</t>
  </si>
  <si>
    <t>Разработка проектно-сметной документации по объектам государственной собственности</t>
  </si>
  <si>
    <t>Финансовое обеспечение программ, направленных на обеспечение безопасных и комфортных условий предоставления социальных услуг в сфере социального обслуживания</t>
  </si>
  <si>
    <t>1006 02 1 P3 51210</t>
  </si>
  <si>
    <t>0704 12 1 E6 10460</t>
  </si>
  <si>
    <t>Государственная поддержка профессиональных образовательных организаций в целях обеспечения соответствия их материально-технической базы современным требованиям</t>
  </si>
  <si>
    <t>0801 03 1 A1 10160</t>
  </si>
  <si>
    <t>Е3- Поддержка семей, имеющих детей</t>
  </si>
  <si>
    <t>Государственная поддержка некоммерческих организаций в целях оказания психолого-педагогической, методической и консультационной помощи гражданам, имеющим детей</t>
  </si>
  <si>
    <t>0501 07 5 F3 67483</t>
  </si>
  <si>
    <t>Обеспечение мероприятий по переселению граждан из аварийного жилищного фонда</t>
  </si>
  <si>
    <t>0501 07 5 F3 67484</t>
  </si>
  <si>
    <t>F3- Обеспечение устойчивого сокращения непригодного для проживания жилищного фонда</t>
  </si>
  <si>
    <t>0709 12 2 E3 10450</t>
  </si>
</sst>
</file>

<file path=xl/styles.xml><?xml version="1.0" encoding="utf-8"?>
<styleSheet xmlns="http://schemas.openxmlformats.org/spreadsheetml/2006/main">
  <numFmts count="1">
    <numFmt numFmtId="164" formatCode="#,##0.0"/>
  </numFmts>
  <fonts count="20">
    <font>
      <sz val="11"/>
      <color indexed="8"/>
      <name val="Calibri"/>
      <family val="2"/>
      <charset val="204"/>
    </font>
    <font>
      <sz val="10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26"/>
      <color indexed="8"/>
      <name val="Times New Roman"/>
      <family val="1"/>
      <charset val="204"/>
    </font>
    <font>
      <sz val="28"/>
      <color indexed="8"/>
      <name val="Times New Roman"/>
      <family val="1"/>
      <charset val="204"/>
    </font>
    <font>
      <sz val="26"/>
      <color indexed="8"/>
      <name val="Times New Roman"/>
      <family val="1"/>
      <charset val="204"/>
    </font>
    <font>
      <sz val="26"/>
      <color theme="1"/>
      <name val="Times New Roman"/>
      <family val="1"/>
      <charset val="204"/>
    </font>
    <font>
      <b/>
      <sz val="28"/>
      <color indexed="8"/>
      <name val="Times New Roman"/>
      <family val="1"/>
      <charset val="204"/>
    </font>
    <font>
      <b/>
      <sz val="26"/>
      <color theme="1"/>
      <name val="Times New Roman"/>
      <family val="1"/>
      <charset val="204"/>
    </font>
    <font>
      <sz val="26"/>
      <color rgb="FF000000"/>
      <name val="Times New Roman"/>
      <family val="1"/>
      <charset val="204"/>
    </font>
    <font>
      <sz val="26"/>
      <name val="Times New Roman"/>
      <family val="1"/>
      <charset val="204"/>
    </font>
    <font>
      <sz val="24"/>
      <color rgb="FF000000"/>
      <name val="Times New Roman"/>
      <family val="1"/>
      <charset val="204"/>
    </font>
    <font>
      <sz val="24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26"/>
      <color indexed="8"/>
      <name val="Times New Roman"/>
      <family val="1"/>
      <charset val="204"/>
    </font>
    <font>
      <b/>
      <sz val="26"/>
      <color theme="1"/>
      <name val="Times New Roman"/>
      <family val="1"/>
      <charset val="204"/>
    </font>
    <font>
      <sz val="20"/>
      <color indexed="8"/>
      <name val="Times New Roman"/>
      <family val="1"/>
      <charset val="204"/>
    </font>
    <font>
      <sz val="26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5" tint="0.39997558519241921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8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/>
    <xf numFmtId="0" fontId="2" fillId="0" borderId="0"/>
  </cellStyleXfs>
  <cellXfs count="135">
    <xf numFmtId="0" fontId="0" fillId="0" borderId="0" xfId="0"/>
    <xf numFmtId="0" fontId="1" fillId="2" borderId="0" xfId="0" applyFont="1" applyFill="1"/>
    <xf numFmtId="0" fontId="1" fillId="2" borderId="0" xfId="0" applyFont="1" applyFill="1" applyAlignment="1">
      <alignment horizontal="center" vertical="center"/>
    </xf>
    <xf numFmtId="0" fontId="1" fillId="0" borderId="0" xfId="0" applyFont="1" applyFill="1"/>
    <xf numFmtId="0" fontId="5" fillId="0" borderId="1" xfId="0" applyFont="1" applyFill="1" applyBorder="1" applyAlignment="1">
      <alignment horizontal="center" vertical="center" wrapText="1"/>
    </xf>
    <xf numFmtId="3" fontId="5" fillId="0" borderId="1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3" fontId="5" fillId="2" borderId="1" xfId="0" applyNumberFormat="1" applyFont="1" applyFill="1" applyBorder="1" applyAlignment="1">
      <alignment horizontal="center" vertical="center"/>
    </xf>
    <xf numFmtId="3" fontId="5" fillId="2" borderId="1" xfId="0" applyNumberFormat="1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 vertical="center" wrapText="1"/>
    </xf>
    <xf numFmtId="164" fontId="6" fillId="2" borderId="4" xfId="0" applyNumberFormat="1" applyFont="1" applyFill="1" applyBorder="1" applyAlignment="1">
      <alignment horizontal="center" vertical="center" wrapText="1"/>
    </xf>
    <xf numFmtId="164" fontId="6" fillId="2" borderId="1" xfId="0" applyNumberFormat="1" applyFont="1" applyFill="1" applyBorder="1" applyAlignment="1">
      <alignment horizontal="center" vertical="center" wrapText="1"/>
    </xf>
    <xf numFmtId="164" fontId="5" fillId="2" borderId="1" xfId="0" applyNumberFormat="1" applyFont="1" applyFill="1" applyBorder="1" applyAlignment="1">
      <alignment horizontal="center" vertical="center"/>
    </xf>
    <xf numFmtId="0" fontId="6" fillId="2" borderId="1" xfId="0" applyNumberFormat="1" applyFont="1" applyFill="1" applyBorder="1" applyAlignment="1" applyProtection="1">
      <alignment horizontal="center" vertical="center" wrapText="1"/>
    </xf>
    <xf numFmtId="164" fontId="5" fillId="2" borderId="4" xfId="0" applyNumberFormat="1" applyFont="1" applyFill="1" applyBorder="1" applyAlignment="1">
      <alignment horizontal="center" vertical="center"/>
    </xf>
    <xf numFmtId="164" fontId="8" fillId="2" borderId="1" xfId="0" applyNumberFormat="1" applyFont="1" applyFill="1" applyBorder="1" applyAlignment="1">
      <alignment horizontal="center" vertical="center" wrapText="1"/>
    </xf>
    <xf numFmtId="164" fontId="5" fillId="2" borderId="4" xfId="0" applyNumberFormat="1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center" vertical="center"/>
    </xf>
    <xf numFmtId="0" fontId="6" fillId="2" borderId="1" xfId="0" applyNumberFormat="1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164" fontId="6" fillId="2" borderId="10" xfId="0" applyNumberFormat="1" applyFont="1" applyFill="1" applyBorder="1" applyAlignment="1">
      <alignment horizontal="center" vertical="center" wrapText="1"/>
    </xf>
    <xf numFmtId="164" fontId="5" fillId="2" borderId="9" xfId="0" applyNumberFormat="1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9" fillId="2" borderId="0" xfId="0" applyFont="1" applyFill="1" applyAlignment="1">
      <alignment horizontal="center" vertical="center" wrapText="1"/>
    </xf>
    <xf numFmtId="164" fontId="10" fillId="2" borderId="1" xfId="0" applyNumberFormat="1" applyFont="1" applyFill="1" applyBorder="1" applyAlignment="1">
      <alignment horizontal="center" vertical="center" wrapText="1"/>
    </xf>
    <xf numFmtId="164" fontId="10" fillId="2" borderId="1" xfId="0" applyNumberFormat="1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164" fontId="4" fillId="2" borderId="1" xfId="0" applyNumberFormat="1" applyFont="1" applyFill="1" applyBorder="1" applyAlignment="1">
      <alignment horizontal="center" vertical="center"/>
    </xf>
    <xf numFmtId="164" fontId="4" fillId="2" borderId="4" xfId="0" applyNumberFormat="1" applyFont="1" applyFill="1" applyBorder="1" applyAlignment="1">
      <alignment horizontal="center" vertical="center"/>
    </xf>
    <xf numFmtId="164" fontId="5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164" fontId="5" fillId="2" borderId="2" xfId="0" applyNumberFormat="1" applyFont="1" applyFill="1" applyBorder="1" applyAlignment="1">
      <alignment horizontal="center" vertical="center" wrapText="1"/>
    </xf>
    <xf numFmtId="164" fontId="12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13" fillId="2" borderId="0" xfId="0" applyFont="1" applyFill="1"/>
    <xf numFmtId="0" fontId="13" fillId="3" borderId="0" xfId="0" applyFont="1" applyFill="1"/>
    <xf numFmtId="164" fontId="8" fillId="3" borderId="1" xfId="0" applyNumberFormat="1" applyFont="1" applyFill="1" applyBorder="1" applyAlignment="1">
      <alignment horizontal="center" vertical="center" wrapText="1"/>
    </xf>
    <xf numFmtId="0" fontId="6" fillId="2" borderId="4" xfId="0" applyNumberFormat="1" applyFont="1" applyFill="1" applyBorder="1" applyAlignment="1" applyProtection="1">
      <alignment horizontal="center" vertical="center" wrapText="1"/>
    </xf>
    <xf numFmtId="164" fontId="8" fillId="2" borderId="4" xfId="0" applyNumberFormat="1" applyFont="1" applyFill="1" applyBorder="1" applyAlignment="1">
      <alignment horizontal="center" vertical="center" wrapText="1"/>
    </xf>
    <xf numFmtId="164" fontId="8" fillId="3" borderId="4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3" fontId="3" fillId="4" borderId="1" xfId="0" applyNumberFormat="1" applyFont="1" applyFill="1" applyBorder="1" applyAlignment="1">
      <alignment horizontal="left" vertical="center"/>
    </xf>
    <xf numFmtId="0" fontId="15" fillId="4" borderId="1" xfId="0" applyFont="1" applyFill="1" applyBorder="1" applyAlignment="1">
      <alignment horizontal="left"/>
    </xf>
    <xf numFmtId="164" fontId="3" fillId="4" borderId="1" xfId="0" applyNumberFormat="1" applyFont="1" applyFill="1" applyBorder="1" applyAlignment="1">
      <alignment horizontal="center"/>
    </xf>
    <xf numFmtId="0" fontId="5" fillId="4" borderId="0" xfId="0" applyFont="1" applyFill="1" applyAlignment="1">
      <alignment horizontal="center" vertical="center"/>
    </xf>
    <xf numFmtId="0" fontId="13" fillId="5" borderId="0" xfId="0" applyFont="1" applyFill="1"/>
    <xf numFmtId="0" fontId="5" fillId="5" borderId="0" xfId="0" applyFont="1" applyFill="1" applyAlignment="1">
      <alignment horizontal="center" vertical="center"/>
    </xf>
    <xf numFmtId="164" fontId="7" fillId="0" borderId="1" xfId="0" applyNumberFormat="1" applyFont="1" applyFill="1" applyBorder="1" applyAlignment="1">
      <alignment horizontal="left" vertical="center" wrapText="1"/>
    </xf>
    <xf numFmtId="164" fontId="3" fillId="3" borderId="1" xfId="0" applyNumberFormat="1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 vertical="center" wrapText="1"/>
    </xf>
    <xf numFmtId="164" fontId="5" fillId="2" borderId="3" xfId="0" applyNumberFormat="1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/>
    </xf>
    <xf numFmtId="164" fontId="5" fillId="2" borderId="4" xfId="0" applyNumberFormat="1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10" fillId="2" borderId="1" xfId="0" applyNumberFormat="1" applyFont="1" applyFill="1" applyBorder="1" applyAlignment="1" applyProtection="1">
      <alignment horizontal="center" vertical="center" wrapText="1"/>
    </xf>
    <xf numFmtId="164" fontId="8" fillId="2" borderId="3" xfId="0" applyNumberFormat="1" applyFont="1" applyFill="1" applyBorder="1" applyAlignment="1">
      <alignment horizontal="center" vertical="center" wrapText="1"/>
    </xf>
    <xf numFmtId="164" fontId="5" fillId="2" borderId="12" xfId="0" applyNumberFormat="1" applyFont="1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center" wrapText="1"/>
    </xf>
    <xf numFmtId="3" fontId="16" fillId="4" borderId="1" xfId="0" applyNumberFormat="1" applyFont="1" applyFill="1" applyBorder="1" applyAlignment="1">
      <alignment horizontal="left" vertical="center"/>
    </xf>
    <xf numFmtId="0" fontId="16" fillId="4" borderId="1" xfId="0" applyFont="1" applyFill="1" applyBorder="1" applyAlignment="1">
      <alignment horizontal="left" vertical="top"/>
    </xf>
    <xf numFmtId="164" fontId="16" fillId="4" borderId="1" xfId="0" applyNumberFormat="1" applyFont="1" applyFill="1" applyBorder="1" applyAlignment="1">
      <alignment horizontal="center" vertical="top"/>
    </xf>
    <xf numFmtId="164" fontId="17" fillId="4" borderId="1" xfId="0" applyNumberFormat="1" applyFont="1" applyFill="1" applyBorder="1" applyAlignment="1">
      <alignment horizontal="center" vertical="top"/>
    </xf>
    <xf numFmtId="164" fontId="7" fillId="2" borderId="1" xfId="0" applyNumberFormat="1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/>
    </xf>
    <xf numFmtId="3" fontId="3" fillId="4" borderId="4" xfId="0" applyNumberFormat="1" applyFont="1" applyFill="1" applyBorder="1" applyAlignment="1">
      <alignment horizontal="left" vertical="center"/>
    </xf>
    <xf numFmtId="0" fontId="5" fillId="2" borderId="4" xfId="0" applyFont="1" applyFill="1" applyBorder="1" applyAlignment="1">
      <alignment horizontal="center" vertical="center" wrapText="1"/>
    </xf>
    <xf numFmtId="0" fontId="5" fillId="2" borderId="1" xfId="0" applyNumberFormat="1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 wrapText="1"/>
    </xf>
    <xf numFmtId="3" fontId="5" fillId="2" borderId="1" xfId="0" applyNumberFormat="1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/>
    </xf>
    <xf numFmtId="49" fontId="8" fillId="2" borderId="4" xfId="0" applyNumberFormat="1" applyFont="1" applyFill="1" applyBorder="1" applyAlignment="1">
      <alignment horizontal="center"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164" fontId="8" fillId="4" borderId="1" xfId="0" applyNumberFormat="1" applyFont="1" applyFill="1" applyBorder="1" applyAlignment="1">
      <alignment horizontal="center" vertical="center" wrapText="1"/>
    </xf>
    <xf numFmtId="164" fontId="8" fillId="4" borderId="4" xfId="0" applyNumberFormat="1" applyFont="1" applyFill="1" applyBorder="1" applyAlignment="1">
      <alignment horizontal="center" vertical="center" wrapText="1"/>
    </xf>
    <xf numFmtId="3" fontId="18" fillId="2" borderId="1" xfId="0" applyNumberFormat="1" applyFont="1" applyFill="1" applyBorder="1" applyAlignment="1">
      <alignment horizontal="center" wrapText="1"/>
    </xf>
    <xf numFmtId="3" fontId="5" fillId="3" borderId="1" xfId="0" applyNumberFormat="1" applyFont="1" applyFill="1" applyBorder="1" applyAlignment="1">
      <alignment horizontal="center" vertical="center"/>
    </xf>
    <xf numFmtId="0" fontId="5" fillId="2" borderId="1" xfId="0" applyNumberFormat="1" applyFont="1" applyFill="1" applyBorder="1" applyAlignment="1">
      <alignment horizontal="center" vertical="center"/>
    </xf>
    <xf numFmtId="164" fontId="19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64" fontId="10" fillId="0" borderId="13" xfId="0" applyNumberFormat="1" applyFont="1" applyBorder="1" applyAlignment="1" applyProtection="1">
      <alignment horizontal="center" vertical="center" wrapText="1"/>
    </xf>
    <xf numFmtId="3" fontId="3" fillId="5" borderId="1" xfId="0" applyNumberFormat="1" applyFont="1" applyFill="1" applyBorder="1" applyAlignment="1">
      <alignment horizontal="center" vertical="center"/>
    </xf>
    <xf numFmtId="0" fontId="0" fillId="5" borderId="1" xfId="0" applyFill="1" applyBorder="1" applyAlignment="1"/>
    <xf numFmtId="0" fontId="5" fillId="2" borderId="3" xfId="0" applyNumberFormat="1" applyFont="1" applyFill="1" applyBorder="1" applyAlignment="1">
      <alignment horizontal="center" vertical="center" wrapText="1"/>
    </xf>
    <xf numFmtId="0" fontId="5" fillId="2" borderId="8" xfId="0" applyNumberFormat="1" applyFont="1" applyFill="1" applyBorder="1" applyAlignment="1">
      <alignment horizontal="center" vertical="center" wrapText="1"/>
    </xf>
    <xf numFmtId="0" fontId="5" fillId="2" borderId="4" xfId="0" applyNumberFormat="1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3" fontId="3" fillId="5" borderId="3" xfId="0" applyNumberFormat="1" applyFont="1" applyFill="1" applyBorder="1" applyAlignment="1">
      <alignment horizontal="center" vertical="center" wrapText="1"/>
    </xf>
    <xf numFmtId="0" fontId="0" fillId="0" borderId="8" xfId="0" applyBorder="1" applyAlignment="1"/>
    <xf numFmtId="3" fontId="3" fillId="5" borderId="6" xfId="0" applyNumberFormat="1" applyFont="1" applyFill="1" applyBorder="1" applyAlignment="1">
      <alignment horizontal="center" vertical="center" wrapText="1"/>
    </xf>
    <xf numFmtId="3" fontId="16" fillId="5" borderId="7" xfId="0" applyNumberFormat="1" applyFont="1" applyFill="1" applyBorder="1" applyAlignment="1">
      <alignment horizontal="center" vertical="center" wrapText="1"/>
    </xf>
    <xf numFmtId="3" fontId="16" fillId="5" borderId="5" xfId="0" applyNumberFormat="1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0" fillId="0" borderId="8" xfId="0" applyBorder="1" applyAlignment="1">
      <alignment horizontal="center"/>
    </xf>
    <xf numFmtId="0" fontId="0" fillId="0" borderId="4" xfId="0" applyBorder="1" applyAlignment="1">
      <alignment horizontal="center"/>
    </xf>
    <xf numFmtId="0" fontId="7" fillId="2" borderId="11" xfId="0" applyFont="1" applyFill="1" applyBorder="1" applyAlignment="1">
      <alignment horizontal="center" vertical="center"/>
    </xf>
    <xf numFmtId="0" fontId="7" fillId="2" borderId="0" xfId="0" applyFont="1" applyFill="1" applyBorder="1" applyAlignment="1">
      <alignment horizontal="center" vertical="center"/>
    </xf>
    <xf numFmtId="0" fontId="0" fillId="0" borderId="0" xfId="0" applyAlignment="1"/>
    <xf numFmtId="0" fontId="5" fillId="2" borderId="1" xfId="0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 wrapText="1"/>
    </xf>
    <xf numFmtId="0" fontId="14" fillId="0" borderId="1" xfId="0" applyFont="1" applyBorder="1" applyAlignment="1"/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3" fontId="3" fillId="0" borderId="3" xfId="0" applyNumberFormat="1" applyFont="1" applyFill="1" applyBorder="1" applyAlignment="1">
      <alignment horizontal="center" vertical="center" wrapText="1"/>
    </xf>
    <xf numFmtId="3" fontId="3" fillId="0" borderId="4" xfId="0" applyNumberFormat="1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3" fontId="3" fillId="3" borderId="3" xfId="0" applyNumberFormat="1" applyFont="1" applyFill="1" applyBorder="1" applyAlignment="1">
      <alignment horizontal="center" vertical="center" wrapText="1"/>
    </xf>
    <xf numFmtId="3" fontId="3" fillId="3" borderId="4" xfId="0" applyNumberFormat="1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164" fontId="3" fillId="0" borderId="6" xfId="0" applyNumberFormat="1" applyFont="1" applyFill="1" applyBorder="1" applyAlignment="1">
      <alignment horizontal="center" vertical="center" wrapText="1"/>
    </xf>
    <xf numFmtId="164" fontId="3" fillId="0" borderId="7" xfId="0" applyNumberFormat="1" applyFont="1" applyFill="1" applyBorder="1" applyAlignment="1">
      <alignment horizontal="center" vertical="center" wrapText="1"/>
    </xf>
    <xf numFmtId="164" fontId="3" fillId="0" borderId="5" xfId="0" applyNumberFormat="1" applyFont="1" applyFill="1" applyBorder="1" applyAlignment="1">
      <alignment horizontal="center" vertical="center" wrapText="1"/>
    </xf>
    <xf numFmtId="164" fontId="3" fillId="3" borderId="6" xfId="0" applyNumberFormat="1" applyFont="1" applyFill="1" applyBorder="1" applyAlignment="1">
      <alignment horizontal="center" vertical="center" wrapText="1"/>
    </xf>
    <xf numFmtId="164" fontId="3" fillId="3" borderId="7" xfId="0" applyNumberFormat="1" applyFont="1" applyFill="1" applyBorder="1" applyAlignment="1">
      <alignment horizontal="center" vertical="center" wrapText="1"/>
    </xf>
    <xf numFmtId="164" fontId="3" fillId="3" borderId="5" xfId="0" applyNumberFormat="1" applyFont="1" applyFill="1" applyBorder="1" applyAlignment="1">
      <alignment horizontal="center" vertical="center" wrapText="1"/>
    </xf>
    <xf numFmtId="3" fontId="5" fillId="0" borderId="3" xfId="0" applyNumberFormat="1" applyFont="1" applyFill="1" applyBorder="1" applyAlignment="1">
      <alignment horizontal="center" vertical="center" wrapText="1"/>
    </xf>
    <xf numFmtId="3" fontId="5" fillId="0" borderId="4" xfId="0" applyNumberFormat="1" applyFont="1" applyFill="1" applyBorder="1" applyAlignment="1">
      <alignment horizontal="center" vertical="center" wrapText="1"/>
    </xf>
    <xf numFmtId="3" fontId="3" fillId="2" borderId="6" xfId="0" applyNumberFormat="1" applyFont="1" applyFill="1" applyBorder="1" applyAlignment="1">
      <alignment horizontal="center" vertical="center" wrapText="1"/>
    </xf>
    <xf numFmtId="3" fontId="3" fillId="2" borderId="5" xfId="0" applyNumberFormat="1" applyFont="1" applyFill="1" applyBorder="1" applyAlignment="1">
      <alignment horizontal="center" vertical="center" wrapText="1"/>
    </xf>
    <xf numFmtId="3" fontId="5" fillId="2" borderId="6" xfId="0" applyNumberFormat="1" applyFont="1" applyFill="1" applyBorder="1" applyAlignment="1">
      <alignment horizontal="center" vertical="center" wrapText="1"/>
    </xf>
    <xf numFmtId="3" fontId="5" fillId="2" borderId="5" xfId="0" applyNumberFormat="1" applyFont="1" applyFill="1" applyBorder="1" applyAlignment="1">
      <alignment horizontal="center" vertical="center" wrapText="1"/>
    </xf>
    <xf numFmtId="3" fontId="5" fillId="2" borderId="3" xfId="0" applyNumberFormat="1" applyFont="1" applyFill="1" applyBorder="1" applyAlignment="1">
      <alignment horizontal="center" vertical="center" wrapText="1"/>
    </xf>
    <xf numFmtId="3" fontId="5" fillId="2" borderId="4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revisions/revisionLog1.xml><?xml version="1.0" encoding="utf-8"?>
<revisions xmlns="http://schemas.openxmlformats.org/spreadsheetml/2006/main" xmlns:r="http://schemas.openxmlformats.org/officeDocument/2006/relationships">
  <rcc rId="73" sId="1" odxf="1" dxf="1" numFmtId="4">
    <nc r="P91">
      <v>4200732065.9899998</v>
    </nc>
    <ndxf>
      <font>
        <sz val="28"/>
        <name val="Times New Roman"/>
        <scheme val="none"/>
      </font>
      <numFmt numFmtId="164" formatCode="#,##0.0"/>
      <alignment horizontal="center" vertic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4" sId="1" odxf="1" dxf="1" numFmtId="4">
    <nc r="Q91">
      <v>4538465072.2099991</v>
    </nc>
    <ndxf>
      <font>
        <b/>
        <sz val="28"/>
        <name val="Times New Roman"/>
        <scheme val="none"/>
      </font>
      <numFmt numFmtId="164" formatCode="#,##0.0"/>
      <alignment horizontal="center" vertic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rc rId="75" sId="1" ref="A91:XFD91" action="deleteRow">
    <rfmt sheetId="1" xfDxf="1" sqref="A91:XFD91" start="0" length="0">
      <dxf>
        <font>
          <sz val="10"/>
          <name val="Times New Roman"/>
          <scheme val="none"/>
        </font>
        <fill>
          <patternFill patternType="solid">
            <bgColor theme="0"/>
          </patternFill>
        </fill>
      </dxf>
    </rfmt>
    <rfmt sheetId="1" sqref="B91" start="0" length="0">
      <dxf>
        <alignment horizontal="center" vertical="center" readingOrder="0"/>
      </dxf>
    </rfmt>
    <rfmt sheetId="1" sqref="C91" start="0" length="0">
      <dxf>
        <alignment horizontal="center" vertical="center" readingOrder="0"/>
      </dxf>
    </rfmt>
    <rfmt sheetId="1" sqref="H91" start="0" length="0">
      <dxf>
        <font>
          <b/>
          <sz val="10"/>
          <name val="Times New Roman"/>
          <scheme val="none"/>
        </font>
      </dxf>
    </rfmt>
    <rfmt sheetId="1" sqref="I91" start="0" length="0">
      <dxf>
        <font>
          <b/>
          <sz val="10"/>
          <name val="Times New Roman"/>
          <scheme val="none"/>
        </font>
      </dxf>
    </rfmt>
    <rfmt sheetId="1" sqref="J91" start="0" length="0">
      <dxf>
        <font>
          <b/>
          <sz val="10"/>
          <name val="Times New Roman"/>
          <scheme val="none"/>
        </font>
      </dxf>
    </rfmt>
    <rfmt sheetId="1" sqref="K91" start="0" length="0">
      <dxf>
        <font>
          <b/>
          <sz val="10"/>
          <name val="Times New Roman"/>
          <scheme val="none"/>
        </font>
      </dxf>
    </rfmt>
    <rfmt sheetId="1" sqref="L91" start="0" length="0">
      <dxf>
        <font>
          <b/>
          <sz val="10"/>
          <name val="Times New Roman"/>
          <scheme val="none"/>
        </font>
      </dxf>
    </rfmt>
    <rfmt sheetId="1" sqref="M91" start="0" length="0">
      <dxf>
        <font>
          <b/>
          <sz val="10"/>
          <name val="Times New Roman"/>
          <scheme val="none"/>
        </font>
      </dxf>
    </rfmt>
    <rcc rId="0" sId="1" dxf="1" numFmtId="4">
      <nc r="P91">
        <v>4200732065.9899998</v>
      </nc>
      <ndxf>
        <font>
          <b/>
          <sz val="28"/>
          <name val="Times New Roman"/>
          <scheme val="none"/>
        </font>
        <numFmt numFmtId="164" formatCode="#,##0.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Q91">
        <v>4538465072.2099991</v>
      </nc>
      <ndxf>
        <font>
          <b/>
          <sz val="28"/>
          <name val="Times New Roman"/>
          <scheme val="none"/>
        </font>
        <numFmt numFmtId="164" formatCode="#,##0.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S91" start="0" length="0">
      <dxf>
        <font>
          <b/>
          <sz val="10"/>
          <name val="Times New Roman"/>
          <scheme val="none"/>
        </font>
      </dxf>
    </rfmt>
    <rfmt sheetId="1" sqref="T91" start="0" length="0">
      <dxf>
        <font>
          <b/>
          <sz val="10"/>
          <name val="Times New Roman"/>
          <scheme val="none"/>
        </font>
        <fill>
          <patternFill>
            <bgColor theme="6" tint="0.79998168889431442"/>
          </patternFill>
        </fill>
      </dxf>
    </rfmt>
    <rfmt sheetId="1" sqref="U91" start="0" length="0">
      <dxf>
        <font>
          <b/>
          <sz val="10"/>
          <name val="Times New Roman"/>
          <scheme val="none"/>
        </font>
        <fill>
          <patternFill>
            <bgColor theme="6" tint="0.79998168889431442"/>
          </patternFill>
        </fill>
      </dxf>
    </rfmt>
    <rfmt sheetId="1" sqref="V91" start="0" length="0">
      <dxf>
        <font>
          <b/>
          <sz val="10"/>
          <name val="Times New Roman"/>
          <scheme val="none"/>
        </font>
        <fill>
          <patternFill>
            <bgColor theme="6" tint="0.79998168889431442"/>
          </patternFill>
        </fill>
      </dxf>
    </rfmt>
  </rrc>
  <rcv guid="{8F294AAB-046B-46BF-A72F-1CB3500DAFF1}" action="delete"/>
  <rdn rId="0" localSheetId="1" customView="1" name="Z_8F294AAB_046B_46BF_A72F_1CB3500DAFF1_.wvu.PrintTitles" hidden="1" oldHidden="1">
    <formula>'21.11.2018'!$2:$6</formula>
    <oldFormula>'21.11.2018'!$2:$6</oldFormula>
  </rdn>
  <rdn rId="0" localSheetId="1" customView="1" name="Z_8F294AAB_046B_46BF_A72F_1CB3500DAFF1_.wvu.FilterData" hidden="1" oldHidden="1">
    <formula>'21.11.2018'!$B$6:$U$89</formula>
    <oldFormula>'21.11.2018'!$B$6:$U$89</oldFormula>
  </rdn>
  <rcv guid="{8F294AAB-046B-46BF-A72F-1CB3500DAFF1}" action="add"/>
</revisions>
</file>

<file path=xl/revisions/revisionLog11.xml><?xml version="1.0" encoding="utf-8"?>
<revisions xmlns="http://schemas.openxmlformats.org/spreadsheetml/2006/main" xmlns:r="http://schemas.openxmlformats.org/officeDocument/2006/relationships">
  <rcc rId="43" sId="1" numFmtId="4">
    <oc r="I59">
      <v>59964.800000000003</v>
    </oc>
    <nc r="I59">
      <v>60268</v>
    </nc>
  </rcc>
  <rcv guid="{8F294AAB-046B-46BF-A72F-1CB3500DAFF1}" action="delete"/>
  <rdn rId="0" localSheetId="1" customView="1" name="Z_8F294AAB_046B_46BF_A72F_1CB3500DAFF1_.wvu.PrintTitles" hidden="1" oldHidden="1">
    <formula>'21.11.2018'!$2:$6</formula>
    <oldFormula>'21.11.2018'!$2:$6</oldFormula>
  </rdn>
  <rdn rId="0" localSheetId="1" customView="1" name="Z_8F294AAB_046B_46BF_A72F_1CB3500DAFF1_.wvu.FilterData" hidden="1" oldHidden="1">
    <formula>'21.11.2018'!$B$6:$U$89</formula>
    <oldFormula>'21.11.2018'!$B$6:$U$89</oldFormula>
  </rdn>
  <rcv guid="{8F294AAB-046B-46BF-A72F-1CB3500DAFF1}" action="add"/>
</revisions>
</file>

<file path=xl/revisions/revisionLog111.xml><?xml version="1.0" encoding="utf-8"?>
<revisions xmlns="http://schemas.openxmlformats.org/spreadsheetml/2006/main" xmlns:r="http://schemas.openxmlformats.org/officeDocument/2006/relationships">
  <rcc rId="6" sId="1" numFmtId="4">
    <oc r="O66">
      <v>0</v>
    </oc>
    <nc r="O66">
      <v>262000</v>
    </nc>
  </rcc>
  <rcc rId="7" sId="1" numFmtId="4">
    <oc r="R66">
      <v>0</v>
    </oc>
    <nc r="R66">
      <v>221000</v>
    </nc>
  </rcc>
  <rcv guid="{2C5FCB56-0574-4579-93B7-FDA5721F91F8}" action="delete"/>
  <rdn rId="0" localSheetId="1" customView="1" name="Z_2C5FCB56_0574_4579_93B7_FDA5721F91F8_.wvu.FilterData" hidden="1" oldHidden="1">
    <formula>'21.11.2018'!$B$6:$U$89</formula>
    <oldFormula>'21.11.2018'!$B$6:$U$89</oldFormula>
  </rdn>
  <rcv guid="{2C5FCB56-0574-4579-93B7-FDA5721F91F8}" action="add"/>
</revisions>
</file>

<file path=xl/revisions/revisionLog1111.xml><?xml version="1.0" encoding="utf-8"?>
<revisions xmlns="http://schemas.openxmlformats.org/spreadsheetml/2006/main" xmlns:r="http://schemas.openxmlformats.org/officeDocument/2006/relationships">
  <rcc rId="1" sId="1" numFmtId="4">
    <oc r="G66">
      <v>0</v>
    </oc>
    <nc r="G66">
      <v>99000</v>
    </nc>
  </rcc>
  <rrc rId="2" sId="1" ref="A67:XFD67" action="deleteRow">
    <rfmt sheetId="1" xfDxf="1" sqref="A67:XFD67" start="0" length="0">
      <dxf>
        <font>
          <sz val="26"/>
          <name val="Times New Roman"/>
          <scheme val="none"/>
        </font>
        <alignment horizontal="center" vertical="center" readingOrder="0"/>
      </dxf>
    </rfmt>
    <rcc rId="0" sId="1" dxf="1">
      <nc r="A67" t="inlineStr">
        <is>
          <t>R1 - Дорожная сеть</t>
        </is>
      </nc>
      <ndxf>
        <numFmt numFmtId="3" formatCode="#,##0"/>
        <alignment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B67">
        <v>44</v>
      </nc>
      <ndxf>
        <numFmt numFmtId="3" formatCode="#,##0"/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7" t="inlineStr">
        <is>
          <t>0409 13 2 R1 87730</t>
        </is>
      </nc>
      <ndxf>
        <numFmt numFmtId="3" formatCode="#,##0"/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7" t="inlineStr">
        <is>
          <t>Осуществление муниципальными образованиями дорожной деятельности в рамках реализации национального проекта "Безопасные и качественные автомобильные дороги" (дороги местного значения)</t>
        </is>
      </nc>
      <ndxf>
        <alignment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7" t="inlineStr">
        <is>
          <t>министерство транспорта и дорожного хозяйства  области</t>
        </is>
      </nc>
      <ndxf>
        <alignment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67">
        <v>0</v>
      </nc>
      <ndxf>
        <numFmt numFmtId="164" formatCode="#,##0.0"/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67">
        <v>99000</v>
      </nc>
      <ndxf>
        <font>
          <sz val="26"/>
          <color theme="1"/>
          <name val="Times New Roman"/>
          <scheme val="none"/>
        </font>
        <numFmt numFmtId="164" formatCode="#,##0.0"/>
        <fill>
          <patternFill patternType="solid">
            <bgColor theme="0"/>
          </patternFill>
        </fill>
        <alignment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67">
        <f>F67+G67</f>
      </nc>
      <ndxf>
        <font>
          <b/>
          <sz val="26"/>
          <color theme="1"/>
          <name val="Times New Roman"/>
          <scheme val="none"/>
        </font>
        <numFmt numFmtId="164" formatCode="#,##0.0"/>
        <fill>
          <patternFill patternType="solid">
            <bgColor theme="0"/>
          </patternFill>
        </fill>
        <alignment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I67">
        <v>0</v>
      </nc>
      <ndxf>
        <font>
          <b/>
          <sz val="26"/>
          <color theme="1"/>
          <name val="Times New Roman"/>
          <scheme val="none"/>
        </font>
        <numFmt numFmtId="164" formatCode="#,##0.0"/>
        <fill>
          <patternFill patternType="solid">
            <bgColor theme="0"/>
          </patternFill>
        </fill>
        <alignment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67">
        <f>I67/H67*100</f>
      </nc>
      <ndxf>
        <font>
          <b/>
          <sz val="26"/>
          <color theme="1"/>
          <name val="Times New Roman"/>
          <scheme val="none"/>
        </font>
        <numFmt numFmtId="164" formatCode="#,##0.0"/>
        <fill>
          <patternFill patternType="solid">
            <bgColor theme="0"/>
          </patternFill>
        </fill>
        <alignment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K67">
        <v>99000</v>
      </nc>
      <ndxf>
        <font>
          <b/>
          <sz val="26"/>
          <color theme="1"/>
          <name val="Times New Roman"/>
          <scheme val="none"/>
        </font>
        <numFmt numFmtId="164" formatCode="#,##0.0"/>
        <fill>
          <patternFill patternType="solid">
            <bgColor theme="0"/>
          </patternFill>
        </fill>
        <alignment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L67">
        <v>99000</v>
      </nc>
      <ndxf>
        <font>
          <b/>
          <sz val="26"/>
          <color theme="1"/>
          <name val="Times New Roman"/>
          <scheme val="none"/>
        </font>
        <numFmt numFmtId="164" formatCode="#,##0.0"/>
        <fill>
          <patternFill patternType="solid">
            <bgColor theme="0"/>
          </patternFill>
        </fill>
        <alignment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M67">
        <f>L67/K67*100</f>
      </nc>
      <ndxf>
        <font>
          <b/>
          <sz val="26"/>
          <color theme="1"/>
          <name val="Times New Roman"/>
          <scheme val="none"/>
        </font>
        <numFmt numFmtId="164" formatCode="#,##0.0"/>
        <fill>
          <patternFill patternType="solid">
            <bgColor theme="0"/>
          </patternFill>
        </fill>
        <alignment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N67">
        <v>0</v>
      </nc>
      <ndxf>
        <numFmt numFmtId="164" formatCode="#,##0.0"/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O67">
        <v>262000</v>
      </nc>
      <ndxf>
        <font>
          <sz val="26"/>
          <color theme="1"/>
          <name val="Times New Roman"/>
          <scheme val="none"/>
        </font>
        <numFmt numFmtId="164" formatCode="#,##0.0"/>
        <fill>
          <patternFill patternType="solid">
            <bgColor theme="0"/>
          </patternFill>
        </fill>
        <alignment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P67">
        <f>SUM(N67:O67)</f>
      </nc>
      <ndxf>
        <font>
          <b/>
          <sz val="26"/>
          <color theme="1"/>
          <name val="Times New Roman"/>
          <scheme val="none"/>
        </font>
        <numFmt numFmtId="164" formatCode="#,##0.0"/>
        <fill>
          <patternFill patternType="solid">
            <bgColor theme="0"/>
          </patternFill>
        </fill>
        <alignment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Q67">
        <v>0</v>
      </nc>
      <ndxf>
        <numFmt numFmtId="164" formatCode="#,##0.0"/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R67">
        <v>221000</v>
      </nc>
      <ndxf>
        <font>
          <sz val="26"/>
          <color theme="1"/>
          <name val="Times New Roman"/>
          <scheme val="none"/>
        </font>
        <numFmt numFmtId="164" formatCode="#,##0.0"/>
        <fill>
          <patternFill patternType="solid">
            <bgColor theme="0"/>
          </patternFill>
        </fill>
        <alignment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S67">
        <f>SUM(Q67:R67)</f>
      </nc>
      <ndxf>
        <font>
          <b/>
          <sz val="26"/>
          <color theme="1"/>
          <name val="Times New Roman"/>
          <scheme val="none"/>
        </font>
        <numFmt numFmtId="164" formatCode="#,##0.0"/>
        <fill>
          <patternFill patternType="solid">
            <bgColor theme="0"/>
          </patternFill>
        </fill>
        <alignment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T67">
        <f>F67+N67+Q67</f>
      </nc>
      <ndxf>
        <font>
          <b/>
          <sz val="26"/>
          <color theme="1"/>
          <name val="Times New Roman"/>
          <scheme val="none"/>
        </font>
        <numFmt numFmtId="164" formatCode="#,##0.0"/>
        <fill>
          <patternFill patternType="solid">
            <bgColor theme="6" tint="0.79998168889431442"/>
          </patternFill>
        </fill>
        <alignment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U67">
        <f>G67+O67+R67</f>
      </nc>
      <ndxf>
        <font>
          <b/>
          <sz val="26"/>
          <color theme="1"/>
          <name val="Times New Roman"/>
          <scheme val="none"/>
        </font>
        <numFmt numFmtId="164" formatCode="#,##0.0"/>
        <fill>
          <patternFill patternType="solid">
            <bgColor theme="6" tint="0.79998168889431442"/>
          </patternFill>
        </fill>
        <alignment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V67">
        <f>T67+U67</f>
      </nc>
      <ndxf>
        <font>
          <b/>
          <sz val="26"/>
          <color theme="1"/>
          <name val="Times New Roman"/>
          <scheme val="none"/>
        </font>
        <numFmt numFmtId="164" formatCode="#,##0.0"/>
        <fill>
          <patternFill patternType="solid">
            <bgColor theme="6" tint="0.79998168889431442"/>
          </patternFill>
        </fill>
        <alignment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3" sId="1" numFmtId="4">
    <oc r="I66">
      <v>2142</v>
    </oc>
    <nc r="I66">
      <v>13111.7</v>
    </nc>
  </rcc>
  <rdn rId="0" localSheetId="1" customView="1" name="Z_2C5FCB56_0574_4579_93B7_FDA5721F91F8_.wvu.Rows" hidden="1" oldHidden="1">
    <oldFormula>'21.11.2018'!#REF!</oldFormula>
  </rdn>
  <rcv guid="{2C5FCB56-0574-4579-93B7-FDA5721F91F8}" action="delete"/>
  <rdn rId="0" localSheetId="1" customView="1" name="Z_2C5FCB56_0574_4579_93B7_FDA5721F91F8_.wvu.FilterData" hidden="1" oldHidden="1">
    <formula>'21.11.2018'!$B$6:$U$89</formula>
  </rdn>
  <rcv guid="{2C5FCB56-0574-4579-93B7-FDA5721F91F8}" action="add"/>
</revisions>
</file>

<file path=xl/revisions/revisionLog11111.xml><?xml version="1.0" encoding="utf-8"?>
<revisions xmlns="http://schemas.openxmlformats.org/spreadsheetml/2006/main" xmlns:r="http://schemas.openxmlformats.org/officeDocument/2006/relationships"/>
</file>

<file path=xl/revisions/revisionLog12.xml><?xml version="1.0" encoding="utf-8"?>
<revisions xmlns="http://schemas.openxmlformats.org/spreadsheetml/2006/main" xmlns:r="http://schemas.openxmlformats.org/officeDocument/2006/relationships">
  <rcc rId="60" sId="1" numFmtId="4">
    <nc r="R70">
      <v>0</v>
    </nc>
  </rcc>
  <rcv guid="{2C5FCB56-0574-4579-93B7-FDA5721F91F8}" action="delete"/>
  <rdn rId="0" localSheetId="1" customView="1" name="Z_2C5FCB56_0574_4579_93B7_FDA5721F91F8_.wvu.FilterData" hidden="1" oldHidden="1">
    <formula>'21.11.2018'!$B$6:$U$89</formula>
    <oldFormula>'21.11.2018'!$B$6:$U$89</oldFormula>
  </rdn>
  <rcv guid="{2C5FCB56-0574-4579-93B7-FDA5721F91F8}" action="add"/>
</revisions>
</file>

<file path=xl/revisions/revisionLog121.xml><?xml version="1.0" encoding="utf-8"?>
<revisions xmlns="http://schemas.openxmlformats.org/spreadsheetml/2006/main" xmlns:r="http://schemas.openxmlformats.org/officeDocument/2006/relationships">
  <rcc rId="40" sId="1" numFmtId="4">
    <oc r="O37">
      <v>29869.4</v>
    </oc>
    <nc r="O37">
      <v>126670.5</v>
    </nc>
  </rcc>
  <rcv guid="{8F294AAB-046B-46BF-A72F-1CB3500DAFF1}" action="delete"/>
  <rdn rId="0" localSheetId="1" customView="1" name="Z_8F294AAB_046B_46BF_A72F_1CB3500DAFF1_.wvu.PrintTitles" hidden="1" oldHidden="1">
    <formula>'21.11.2018'!$2:$6</formula>
    <oldFormula>'21.11.2018'!$2:$6</oldFormula>
  </rdn>
  <rdn rId="0" localSheetId="1" customView="1" name="Z_8F294AAB_046B_46BF_A72F_1CB3500DAFF1_.wvu.FilterData" hidden="1" oldHidden="1">
    <formula>'21.11.2018'!$B$6:$U$89</formula>
    <oldFormula>'21.11.2018'!$B$6:$U$89</oldFormula>
  </rdn>
  <rcv guid="{8F294AAB-046B-46BF-A72F-1CB3500DAFF1}" action="add"/>
</revisions>
</file>

<file path=xl/revisions/revisionLog1211.xml><?xml version="1.0" encoding="utf-8"?>
<revisions xmlns="http://schemas.openxmlformats.org/spreadsheetml/2006/main" xmlns:r="http://schemas.openxmlformats.org/officeDocument/2006/relationships">
  <rcc rId="37" sId="1" numFmtId="4">
    <oc r="I17">
      <v>179.6</v>
    </oc>
    <nc r="I17">
      <v>6015.4</v>
    </nc>
  </rcc>
  <rcv guid="{8F294AAB-046B-46BF-A72F-1CB3500DAFF1}" action="delete"/>
  <rdn rId="0" localSheetId="1" customView="1" name="Z_8F294AAB_046B_46BF_A72F_1CB3500DAFF1_.wvu.PrintTitles" hidden="1" oldHidden="1">
    <formula>'21.11.2018'!$2:$6</formula>
    <oldFormula>'21.11.2018'!$2:$6</oldFormula>
  </rdn>
  <rdn rId="0" localSheetId="1" customView="1" name="Z_8F294AAB_046B_46BF_A72F_1CB3500DAFF1_.wvu.FilterData" hidden="1" oldHidden="1">
    <formula>'21.11.2018'!$B$6:$U$89</formula>
    <oldFormula>'21.11.2018'!$B$6:$U$89</oldFormula>
  </rdn>
  <rcv guid="{8F294AAB-046B-46BF-A72F-1CB3500DAFF1}" action="add"/>
</revisions>
</file>

<file path=xl/revisions/revisionLog12111.xml><?xml version="1.0" encoding="utf-8"?>
<revisions xmlns="http://schemas.openxmlformats.org/spreadsheetml/2006/main" xmlns:r="http://schemas.openxmlformats.org/officeDocument/2006/relationships">
  <rfmt sheetId="1" sqref="H92" start="0" length="0">
    <dxf>
      <font>
        <sz val="8"/>
        <color auto="1"/>
        <name val="Arial Cyr"/>
        <scheme val="none"/>
      </font>
      <numFmt numFmtId="4" formatCode="#,##0.00"/>
      <fill>
        <patternFill patternType="none">
          <bgColor indexed="65"/>
        </patternFill>
      </fill>
      <alignment horizontal="right" vertical="top" readingOrder="0"/>
      <border outline="0">
        <left style="hair">
          <color indexed="64"/>
        </left>
        <right style="hair">
          <color indexed="64"/>
        </right>
        <top style="thin">
          <color indexed="64"/>
        </top>
        <bottom style="thin">
          <color indexed="64"/>
        </bottom>
      </border>
    </dxf>
  </rfmt>
  <rfmt sheetId="1" sqref="H92" start="0" length="0">
    <dxf>
      <font>
        <sz val="28"/>
        <color auto="1"/>
        <name val="Times New Roman"/>
        <scheme val="none"/>
      </font>
      <numFmt numFmtId="164" formatCode="#,##0.0"/>
      <fill>
        <patternFill patternType="solid">
          <bgColor theme="0"/>
        </patternFill>
      </fill>
      <alignment horizontal="center" vertical="center" wrapText="1" readingOrder="0"/>
      <border outline="0">
        <left style="thin">
          <color indexed="64"/>
        </left>
        <right style="thin">
          <color indexed="64"/>
        </right>
      </border>
    </dxf>
  </rfmt>
  <rfmt sheetId="1" sqref="H92" start="0" length="2147483647">
    <dxf>
      <font>
        <sz val="14"/>
      </font>
    </dxf>
  </rfmt>
  <rfmt sheetId="1" sqref="H92" start="0" length="2147483647">
    <dxf>
      <font>
        <sz val="16"/>
      </font>
    </dxf>
  </rfmt>
  <rfmt sheetId="1" sqref="H92" start="0" length="2147483647">
    <dxf>
      <font>
        <sz val="18"/>
      </font>
    </dxf>
  </rfmt>
  <rrc rId="10" sId="1" eol="1" ref="A97:XFD97" action="insertRow"/>
  <rcc rId="11" sId="1" odxf="1" dxf="1">
    <nc r="H97">
      <f>H92-H89</f>
    </nc>
    <odxf>
      <numFmt numFmtId="0" formatCode="General"/>
    </odxf>
    <ndxf>
      <numFmt numFmtId="164" formatCode="#,##0.0"/>
    </ndxf>
  </rcc>
  <rfmt sheetId="1" sqref="H97" start="0" length="2147483647">
    <dxf>
      <font>
        <sz val="20"/>
      </font>
    </dxf>
  </rfmt>
  <rcc rId="12" sId="1" numFmtId="4">
    <nc r="H92">
      <v>7090856.4714900004</v>
    </nc>
  </rcc>
  <rrc rId="13" sId="1" ref="A92:XFD92" action="deleteRow">
    <undo index="0" exp="ref" v="1" dr="H92" r="H97" sId="1"/>
    <rfmt sheetId="1" xfDxf="1" sqref="A92:XFD92" start="0" length="0">
      <dxf>
        <font>
          <sz val="10"/>
          <name val="Times New Roman"/>
          <scheme val="none"/>
        </font>
        <fill>
          <patternFill patternType="solid">
            <bgColor theme="0"/>
          </patternFill>
        </fill>
      </dxf>
    </rfmt>
    <rfmt sheetId="1" sqref="B92" start="0" length="0">
      <dxf>
        <alignment horizontal="center" vertical="center" readingOrder="0"/>
      </dxf>
    </rfmt>
    <rfmt sheetId="1" sqref="C92" start="0" length="0">
      <dxf>
        <alignment horizontal="center" vertical="center" readingOrder="0"/>
      </dxf>
    </rfmt>
    <rcc rId="0" sId="1" dxf="1" numFmtId="4">
      <nc r="H92">
        <v>7090856.4714900004</v>
      </nc>
      <ndxf>
        <font>
          <b/>
          <sz val="18"/>
          <name val="Times New Roman"/>
          <scheme val="none"/>
        </font>
        <numFmt numFmtId="164" formatCode="#,##0.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I92" start="0" length="0">
      <dxf>
        <font>
          <b/>
          <sz val="10"/>
          <name val="Times New Roman"/>
          <scheme val="none"/>
        </font>
      </dxf>
    </rfmt>
    <rfmt sheetId="1" sqref="J92" start="0" length="0">
      <dxf>
        <font>
          <b/>
          <sz val="10"/>
          <name val="Times New Roman"/>
          <scheme val="none"/>
        </font>
      </dxf>
    </rfmt>
    <rfmt sheetId="1" sqref="K92" start="0" length="0">
      <dxf>
        <font>
          <b/>
          <sz val="10"/>
          <name val="Times New Roman"/>
          <scheme val="none"/>
        </font>
      </dxf>
    </rfmt>
    <rfmt sheetId="1" sqref="L92" start="0" length="0">
      <dxf>
        <font>
          <b/>
          <sz val="10"/>
          <name val="Times New Roman"/>
          <scheme val="none"/>
        </font>
      </dxf>
    </rfmt>
    <rfmt sheetId="1" sqref="M92" start="0" length="0">
      <dxf>
        <font>
          <b/>
          <sz val="10"/>
          <name val="Times New Roman"/>
          <scheme val="none"/>
        </font>
      </dxf>
    </rfmt>
    <rfmt sheetId="1" sqref="P92" start="0" length="0">
      <dxf>
        <font>
          <b/>
          <sz val="10"/>
          <name val="Times New Roman"/>
          <scheme val="none"/>
        </font>
      </dxf>
    </rfmt>
    <rfmt sheetId="1" sqref="S92" start="0" length="0">
      <dxf>
        <font>
          <b/>
          <sz val="10"/>
          <name val="Times New Roman"/>
          <scheme val="none"/>
        </font>
      </dxf>
    </rfmt>
    <rfmt sheetId="1" sqref="T92" start="0" length="0">
      <dxf>
        <font>
          <b/>
          <sz val="10"/>
          <name val="Times New Roman"/>
          <scheme val="none"/>
        </font>
        <fill>
          <patternFill>
            <bgColor theme="6" tint="0.79998168889431442"/>
          </patternFill>
        </fill>
      </dxf>
    </rfmt>
    <rfmt sheetId="1" sqref="U92" start="0" length="0">
      <dxf>
        <font>
          <b/>
          <sz val="10"/>
          <name val="Times New Roman"/>
          <scheme val="none"/>
        </font>
        <fill>
          <patternFill>
            <bgColor theme="6" tint="0.79998168889431442"/>
          </patternFill>
        </fill>
      </dxf>
    </rfmt>
    <rfmt sheetId="1" sqref="V92" start="0" length="0">
      <dxf>
        <font>
          <b/>
          <sz val="10"/>
          <name val="Times New Roman"/>
          <scheme val="none"/>
        </font>
        <fill>
          <patternFill>
            <bgColor theme="6" tint="0.79998168889431442"/>
          </patternFill>
        </fill>
      </dxf>
    </rfmt>
  </rrc>
  <rrc rId="14" sId="1" ref="A92:XFD92" action="deleteRow">
    <rfmt sheetId="1" xfDxf="1" sqref="A92:XFD92" start="0" length="0"/>
  </rrc>
  <rrc rId="15" sId="1" ref="A92:XFD92" action="deleteRow">
    <rfmt sheetId="1" xfDxf="1" sqref="A92:XFD92" start="0" length="0"/>
  </rrc>
  <rrc rId="16" sId="1" ref="A92:XFD92" action="deleteRow">
    <rfmt sheetId="1" xfDxf="1" sqref="A92:XFD92" start="0" length="0"/>
  </rrc>
  <rrc rId="17" sId="1" ref="A92:XFD92" action="deleteRow">
    <rfmt sheetId="1" xfDxf="1" sqref="A92:XFD92" start="0" length="0">
      <dxf>
        <font>
          <sz val="10"/>
          <name val="Times New Roman"/>
          <scheme val="none"/>
        </font>
        <fill>
          <patternFill patternType="solid">
            <bgColor theme="0"/>
          </patternFill>
        </fill>
      </dxf>
    </rfmt>
    <rfmt sheetId="1" sqref="B92" start="0" length="0">
      <dxf>
        <alignment horizontal="center" vertical="center" readingOrder="0"/>
      </dxf>
    </rfmt>
    <rfmt sheetId="1" sqref="C92" start="0" length="0">
      <dxf>
        <alignment horizontal="center" vertical="center" readingOrder="0"/>
      </dxf>
    </rfmt>
    <rfmt sheetId="1" sqref="H92" start="0" length="0">
      <dxf>
        <font>
          <b/>
          <sz val="10"/>
          <name val="Times New Roman"/>
          <scheme val="none"/>
        </font>
      </dxf>
    </rfmt>
    <rfmt sheetId="1" sqref="I92" start="0" length="0">
      <dxf>
        <font>
          <b/>
          <sz val="10"/>
          <name val="Times New Roman"/>
          <scheme val="none"/>
        </font>
      </dxf>
    </rfmt>
    <rfmt sheetId="1" sqref="J92" start="0" length="0">
      <dxf>
        <font>
          <b/>
          <sz val="10"/>
          <name val="Times New Roman"/>
          <scheme val="none"/>
        </font>
      </dxf>
    </rfmt>
    <rfmt sheetId="1" sqref="K92" start="0" length="0">
      <dxf>
        <font>
          <b/>
          <sz val="10"/>
          <name val="Times New Roman"/>
          <scheme val="none"/>
        </font>
      </dxf>
    </rfmt>
    <rfmt sheetId="1" sqref="L92" start="0" length="0">
      <dxf>
        <font>
          <b/>
          <sz val="10"/>
          <name val="Times New Roman"/>
          <scheme val="none"/>
        </font>
      </dxf>
    </rfmt>
    <rfmt sheetId="1" sqref="M92" start="0" length="0">
      <dxf>
        <font>
          <b/>
          <sz val="10"/>
          <name val="Times New Roman"/>
          <scheme val="none"/>
        </font>
      </dxf>
    </rfmt>
    <rfmt sheetId="1" sqref="P92" start="0" length="0">
      <dxf>
        <font>
          <b/>
          <sz val="10"/>
          <name val="Times New Roman"/>
          <scheme val="none"/>
        </font>
      </dxf>
    </rfmt>
    <rfmt sheetId="1" sqref="S92" start="0" length="0">
      <dxf>
        <font>
          <b/>
          <sz val="10"/>
          <name val="Times New Roman"/>
          <scheme val="none"/>
        </font>
      </dxf>
    </rfmt>
    <rfmt sheetId="1" sqref="T92" start="0" length="0">
      <dxf>
        <font>
          <b/>
          <sz val="10"/>
          <name val="Times New Roman"/>
          <scheme val="none"/>
        </font>
        <fill>
          <patternFill>
            <bgColor theme="6" tint="0.79998168889431442"/>
          </patternFill>
        </fill>
      </dxf>
    </rfmt>
    <rfmt sheetId="1" sqref="U92" start="0" length="0">
      <dxf>
        <font>
          <b/>
          <sz val="10"/>
          <name val="Times New Roman"/>
          <scheme val="none"/>
        </font>
        <fill>
          <patternFill>
            <bgColor theme="6" tint="0.79998168889431442"/>
          </patternFill>
        </fill>
      </dxf>
    </rfmt>
    <rfmt sheetId="1" sqref="V92" start="0" length="0">
      <dxf>
        <font>
          <b/>
          <sz val="10"/>
          <name val="Times New Roman"/>
          <scheme val="none"/>
        </font>
        <fill>
          <patternFill>
            <bgColor theme="6" tint="0.79998168889431442"/>
          </patternFill>
        </fill>
      </dxf>
    </rfmt>
  </rrc>
  <rrc rId="18" sId="1" ref="A92:XFD92" action="deleteRow">
    <rfmt sheetId="1" xfDxf="1" sqref="A92:XFD92" start="0" length="0">
      <dxf>
        <font>
          <sz val="10"/>
          <name val="Times New Roman"/>
          <scheme val="none"/>
        </font>
        <fill>
          <patternFill patternType="solid">
            <bgColor theme="0"/>
          </patternFill>
        </fill>
      </dxf>
    </rfmt>
    <rfmt sheetId="1" sqref="B92" start="0" length="0">
      <dxf>
        <alignment horizontal="center" vertical="center" readingOrder="0"/>
      </dxf>
    </rfmt>
    <rfmt sheetId="1" sqref="C92" start="0" length="0">
      <dxf>
        <alignment horizontal="center" vertical="center" readingOrder="0"/>
      </dxf>
    </rfmt>
    <rcc rId="0" sId="1" dxf="1">
      <nc r="H92">
        <f>#REF!-H89</f>
      </nc>
      <ndxf>
        <font>
          <b/>
          <sz val="20"/>
          <name val="Times New Roman"/>
          <scheme val="none"/>
        </font>
        <numFmt numFmtId="164" formatCode="#,##0.0"/>
      </ndxf>
    </rcc>
    <rfmt sheetId="1" sqref="I92" start="0" length="0">
      <dxf>
        <font>
          <b/>
          <sz val="10"/>
          <name val="Times New Roman"/>
          <scheme val="none"/>
        </font>
      </dxf>
    </rfmt>
    <rfmt sheetId="1" sqref="J92" start="0" length="0">
      <dxf>
        <font>
          <b/>
          <sz val="10"/>
          <name val="Times New Roman"/>
          <scheme val="none"/>
        </font>
      </dxf>
    </rfmt>
    <rfmt sheetId="1" sqref="K92" start="0" length="0">
      <dxf>
        <font>
          <b/>
          <sz val="10"/>
          <name val="Times New Roman"/>
          <scheme val="none"/>
        </font>
      </dxf>
    </rfmt>
    <rfmt sheetId="1" sqref="L92" start="0" length="0">
      <dxf>
        <font>
          <b/>
          <sz val="10"/>
          <name val="Times New Roman"/>
          <scheme val="none"/>
        </font>
      </dxf>
    </rfmt>
    <rfmt sheetId="1" sqref="M92" start="0" length="0">
      <dxf>
        <font>
          <b/>
          <sz val="10"/>
          <name val="Times New Roman"/>
          <scheme val="none"/>
        </font>
      </dxf>
    </rfmt>
    <rfmt sheetId="1" sqref="P92" start="0" length="0">
      <dxf>
        <font>
          <b/>
          <sz val="10"/>
          <name val="Times New Roman"/>
          <scheme val="none"/>
        </font>
      </dxf>
    </rfmt>
    <rfmt sheetId="1" sqref="S92" start="0" length="0">
      <dxf>
        <font>
          <b/>
          <sz val="10"/>
          <name val="Times New Roman"/>
          <scheme val="none"/>
        </font>
      </dxf>
    </rfmt>
    <rfmt sheetId="1" sqref="T92" start="0" length="0">
      <dxf>
        <font>
          <b/>
          <sz val="10"/>
          <name val="Times New Roman"/>
          <scheme val="none"/>
        </font>
        <fill>
          <patternFill>
            <bgColor theme="6" tint="0.79998168889431442"/>
          </patternFill>
        </fill>
      </dxf>
    </rfmt>
    <rfmt sheetId="1" sqref="U92" start="0" length="0">
      <dxf>
        <font>
          <b/>
          <sz val="10"/>
          <name val="Times New Roman"/>
          <scheme val="none"/>
        </font>
        <fill>
          <patternFill>
            <bgColor theme="6" tint="0.79998168889431442"/>
          </patternFill>
        </fill>
      </dxf>
    </rfmt>
    <rfmt sheetId="1" sqref="V92" start="0" length="0">
      <dxf>
        <font>
          <b/>
          <sz val="10"/>
          <name val="Times New Roman"/>
          <scheme val="none"/>
        </font>
        <fill>
          <patternFill>
            <bgColor theme="6" tint="0.79998168889431442"/>
          </patternFill>
        </fill>
      </dxf>
    </rfmt>
  </rrc>
  <rrc rId="19" sId="1" ref="A92:XFD92" action="deleteRow">
    <rfmt sheetId="1" xfDxf="1" sqref="A92:XFD92" start="0" length="0">
      <dxf>
        <font>
          <sz val="10"/>
          <name val="Times New Roman"/>
          <scheme val="none"/>
        </font>
        <fill>
          <patternFill patternType="solid">
            <bgColor theme="0"/>
          </patternFill>
        </fill>
      </dxf>
    </rfmt>
    <rfmt sheetId="1" sqref="B92" start="0" length="0">
      <dxf>
        <alignment horizontal="center" vertical="center" readingOrder="0"/>
      </dxf>
    </rfmt>
    <rfmt sheetId="1" sqref="C92" start="0" length="0">
      <dxf>
        <alignment horizontal="center" vertical="center" readingOrder="0"/>
      </dxf>
    </rfmt>
    <rfmt sheetId="1" sqref="H92" start="0" length="0">
      <dxf>
        <font>
          <b/>
          <sz val="10"/>
          <name val="Times New Roman"/>
          <scheme val="none"/>
        </font>
      </dxf>
    </rfmt>
    <rfmt sheetId="1" sqref="I92" start="0" length="0">
      <dxf>
        <font>
          <b/>
          <sz val="10"/>
          <name val="Times New Roman"/>
          <scheme val="none"/>
        </font>
      </dxf>
    </rfmt>
    <rfmt sheetId="1" sqref="J92" start="0" length="0">
      <dxf>
        <font>
          <b/>
          <sz val="10"/>
          <name val="Times New Roman"/>
          <scheme val="none"/>
        </font>
      </dxf>
    </rfmt>
    <rfmt sheetId="1" sqref="K92" start="0" length="0">
      <dxf>
        <font>
          <b/>
          <sz val="10"/>
          <name val="Times New Roman"/>
          <scheme val="none"/>
        </font>
      </dxf>
    </rfmt>
    <rfmt sheetId="1" sqref="L92" start="0" length="0">
      <dxf>
        <font>
          <b/>
          <sz val="10"/>
          <name val="Times New Roman"/>
          <scheme val="none"/>
        </font>
      </dxf>
    </rfmt>
    <rfmt sheetId="1" sqref="M92" start="0" length="0">
      <dxf>
        <font>
          <b/>
          <sz val="10"/>
          <name val="Times New Roman"/>
          <scheme val="none"/>
        </font>
      </dxf>
    </rfmt>
    <rfmt sheetId="1" sqref="P92" start="0" length="0">
      <dxf>
        <font>
          <b/>
          <sz val="10"/>
          <name val="Times New Roman"/>
          <scheme val="none"/>
        </font>
      </dxf>
    </rfmt>
    <rfmt sheetId="1" sqref="S92" start="0" length="0">
      <dxf>
        <font>
          <b/>
          <sz val="10"/>
          <name val="Times New Roman"/>
          <scheme val="none"/>
        </font>
      </dxf>
    </rfmt>
    <rfmt sheetId="1" sqref="T92" start="0" length="0">
      <dxf>
        <font>
          <b/>
          <sz val="10"/>
          <name val="Times New Roman"/>
          <scheme val="none"/>
        </font>
        <fill>
          <patternFill>
            <bgColor theme="6" tint="0.79998168889431442"/>
          </patternFill>
        </fill>
      </dxf>
    </rfmt>
    <rfmt sheetId="1" sqref="U92" start="0" length="0">
      <dxf>
        <font>
          <b/>
          <sz val="10"/>
          <name val="Times New Roman"/>
          <scheme val="none"/>
        </font>
        <fill>
          <patternFill>
            <bgColor theme="6" tint="0.79998168889431442"/>
          </patternFill>
        </fill>
      </dxf>
    </rfmt>
    <rfmt sheetId="1" sqref="V92" start="0" length="0">
      <dxf>
        <font>
          <b/>
          <sz val="10"/>
          <name val="Times New Roman"/>
          <scheme val="none"/>
        </font>
        <fill>
          <patternFill>
            <bgColor theme="6" tint="0.79998168889431442"/>
          </patternFill>
        </fill>
      </dxf>
    </rfmt>
  </rrc>
  <rrc rId="20" sId="1" ref="A92:XFD92" action="deleteRow">
    <rfmt sheetId="1" xfDxf="1" sqref="A92:XFD92" start="0" length="0">
      <dxf>
        <font>
          <sz val="10"/>
          <name val="Times New Roman"/>
          <scheme val="none"/>
        </font>
        <fill>
          <patternFill patternType="solid">
            <bgColor theme="0"/>
          </patternFill>
        </fill>
      </dxf>
    </rfmt>
    <rfmt sheetId="1" sqref="B92" start="0" length="0">
      <dxf>
        <alignment horizontal="center" vertical="center" readingOrder="0"/>
      </dxf>
    </rfmt>
    <rfmt sheetId="1" sqref="C92" start="0" length="0">
      <dxf>
        <alignment horizontal="center" vertical="center" readingOrder="0"/>
      </dxf>
    </rfmt>
    <rfmt sheetId="1" sqref="H92" start="0" length="0">
      <dxf>
        <font>
          <b/>
          <sz val="10"/>
          <name val="Times New Roman"/>
          <scheme val="none"/>
        </font>
      </dxf>
    </rfmt>
    <rfmt sheetId="1" sqref="I92" start="0" length="0">
      <dxf>
        <font>
          <b/>
          <sz val="10"/>
          <name val="Times New Roman"/>
          <scheme val="none"/>
        </font>
      </dxf>
    </rfmt>
    <rfmt sheetId="1" sqref="J92" start="0" length="0">
      <dxf>
        <font>
          <b/>
          <sz val="10"/>
          <name val="Times New Roman"/>
          <scheme val="none"/>
        </font>
      </dxf>
    </rfmt>
    <rfmt sheetId="1" sqref="K92" start="0" length="0">
      <dxf>
        <font>
          <b/>
          <sz val="10"/>
          <name val="Times New Roman"/>
          <scheme val="none"/>
        </font>
      </dxf>
    </rfmt>
    <rfmt sheetId="1" sqref="L92" start="0" length="0">
      <dxf>
        <font>
          <b/>
          <sz val="10"/>
          <name val="Times New Roman"/>
          <scheme val="none"/>
        </font>
      </dxf>
    </rfmt>
    <rfmt sheetId="1" sqref="M92" start="0" length="0">
      <dxf>
        <font>
          <b/>
          <sz val="10"/>
          <name val="Times New Roman"/>
          <scheme val="none"/>
        </font>
      </dxf>
    </rfmt>
    <rfmt sheetId="1" sqref="P92" start="0" length="0">
      <dxf>
        <font>
          <b/>
          <sz val="10"/>
          <name val="Times New Roman"/>
          <scheme val="none"/>
        </font>
      </dxf>
    </rfmt>
    <rfmt sheetId="1" sqref="S92" start="0" length="0">
      <dxf>
        <font>
          <b/>
          <sz val="10"/>
          <name val="Times New Roman"/>
          <scheme val="none"/>
        </font>
      </dxf>
    </rfmt>
    <rfmt sheetId="1" sqref="T92" start="0" length="0">
      <dxf>
        <font>
          <b/>
          <sz val="10"/>
          <name val="Times New Roman"/>
          <scheme val="none"/>
        </font>
        <fill>
          <patternFill>
            <bgColor theme="6" tint="0.79998168889431442"/>
          </patternFill>
        </fill>
      </dxf>
    </rfmt>
    <rfmt sheetId="1" sqref="U92" start="0" length="0">
      <dxf>
        <font>
          <b/>
          <sz val="10"/>
          <name val="Times New Roman"/>
          <scheme val="none"/>
        </font>
        <fill>
          <patternFill>
            <bgColor theme="6" tint="0.79998168889431442"/>
          </patternFill>
        </fill>
      </dxf>
    </rfmt>
    <rfmt sheetId="1" sqref="V92" start="0" length="0">
      <dxf>
        <font>
          <b/>
          <sz val="10"/>
          <name val="Times New Roman"/>
          <scheme val="none"/>
        </font>
        <fill>
          <patternFill>
            <bgColor theme="6" tint="0.79998168889431442"/>
          </patternFill>
        </fill>
      </dxf>
    </rfmt>
  </rrc>
  <rrc rId="21" sId="1" ref="A92:XFD92" action="deleteRow">
    <rfmt sheetId="1" xfDxf="1" sqref="A92:XFD92" start="0" length="0">
      <dxf>
        <font>
          <sz val="10"/>
          <name val="Times New Roman"/>
          <scheme val="none"/>
        </font>
        <fill>
          <patternFill patternType="solid">
            <bgColor theme="0"/>
          </patternFill>
        </fill>
      </dxf>
    </rfmt>
    <rfmt sheetId="1" sqref="B92" start="0" length="0">
      <dxf>
        <alignment horizontal="center" vertical="center" readingOrder="0"/>
      </dxf>
    </rfmt>
    <rfmt sheetId="1" sqref="C92" start="0" length="0">
      <dxf>
        <alignment horizontal="center" vertical="center" readingOrder="0"/>
      </dxf>
    </rfmt>
    <rfmt sheetId="1" sqref="H92" start="0" length="0">
      <dxf>
        <font>
          <b/>
          <sz val="10"/>
          <name val="Times New Roman"/>
          <scheme val="none"/>
        </font>
      </dxf>
    </rfmt>
    <rfmt sheetId="1" sqref="I92" start="0" length="0">
      <dxf>
        <font>
          <b/>
          <sz val="10"/>
          <name val="Times New Roman"/>
          <scheme val="none"/>
        </font>
      </dxf>
    </rfmt>
    <rfmt sheetId="1" sqref="J92" start="0" length="0">
      <dxf>
        <font>
          <b/>
          <sz val="10"/>
          <name val="Times New Roman"/>
          <scheme val="none"/>
        </font>
      </dxf>
    </rfmt>
    <rfmt sheetId="1" sqref="K92" start="0" length="0">
      <dxf>
        <font>
          <b/>
          <sz val="10"/>
          <name val="Times New Roman"/>
          <scheme val="none"/>
        </font>
      </dxf>
    </rfmt>
    <rfmt sheetId="1" sqref="L92" start="0" length="0">
      <dxf>
        <font>
          <b/>
          <sz val="10"/>
          <name val="Times New Roman"/>
          <scheme val="none"/>
        </font>
      </dxf>
    </rfmt>
    <rfmt sheetId="1" sqref="M92" start="0" length="0">
      <dxf>
        <font>
          <b/>
          <sz val="10"/>
          <name val="Times New Roman"/>
          <scheme val="none"/>
        </font>
      </dxf>
    </rfmt>
    <rfmt sheetId="1" sqref="P92" start="0" length="0">
      <dxf>
        <font>
          <b/>
          <sz val="10"/>
          <name val="Times New Roman"/>
          <scheme val="none"/>
        </font>
      </dxf>
    </rfmt>
    <rfmt sheetId="1" sqref="S92" start="0" length="0">
      <dxf>
        <font>
          <b/>
          <sz val="10"/>
          <name val="Times New Roman"/>
          <scheme val="none"/>
        </font>
      </dxf>
    </rfmt>
    <rfmt sheetId="1" sqref="T92" start="0" length="0">
      <dxf>
        <font>
          <b/>
          <sz val="10"/>
          <name val="Times New Roman"/>
          <scheme val="none"/>
        </font>
        <fill>
          <patternFill>
            <bgColor theme="6" tint="0.79998168889431442"/>
          </patternFill>
        </fill>
      </dxf>
    </rfmt>
    <rfmt sheetId="1" sqref="U92" start="0" length="0">
      <dxf>
        <font>
          <b/>
          <sz val="10"/>
          <name val="Times New Roman"/>
          <scheme val="none"/>
        </font>
        <fill>
          <patternFill>
            <bgColor theme="6" tint="0.79998168889431442"/>
          </patternFill>
        </fill>
      </dxf>
    </rfmt>
    <rfmt sheetId="1" sqref="V92" start="0" length="0">
      <dxf>
        <font>
          <b/>
          <sz val="10"/>
          <name val="Times New Roman"/>
          <scheme val="none"/>
        </font>
        <fill>
          <patternFill>
            <bgColor theme="6" tint="0.79998168889431442"/>
          </patternFill>
        </fill>
      </dxf>
    </rfmt>
  </rrc>
  <rrc rId="22" sId="1" ref="A92:XFD92" action="deleteRow">
    <rfmt sheetId="1" xfDxf="1" sqref="A92:XFD92" start="0" length="0">
      <dxf>
        <font>
          <sz val="10"/>
          <name val="Times New Roman"/>
          <scheme val="none"/>
        </font>
        <fill>
          <patternFill patternType="solid">
            <bgColor theme="0"/>
          </patternFill>
        </fill>
      </dxf>
    </rfmt>
    <rfmt sheetId="1" sqref="B92" start="0" length="0">
      <dxf>
        <alignment horizontal="center" vertical="center" readingOrder="0"/>
      </dxf>
    </rfmt>
    <rfmt sheetId="1" sqref="C92" start="0" length="0">
      <dxf>
        <alignment horizontal="center" vertical="center" readingOrder="0"/>
      </dxf>
    </rfmt>
    <rfmt sheetId="1" sqref="H92" start="0" length="0">
      <dxf>
        <font>
          <b/>
          <sz val="10"/>
          <name val="Times New Roman"/>
          <scheme val="none"/>
        </font>
      </dxf>
    </rfmt>
    <rfmt sheetId="1" sqref="I92" start="0" length="0">
      <dxf>
        <font>
          <b/>
          <sz val="10"/>
          <name val="Times New Roman"/>
          <scheme val="none"/>
        </font>
      </dxf>
    </rfmt>
    <rfmt sheetId="1" sqref="J92" start="0" length="0">
      <dxf>
        <font>
          <b/>
          <sz val="10"/>
          <name val="Times New Roman"/>
          <scheme val="none"/>
        </font>
      </dxf>
    </rfmt>
    <rfmt sheetId="1" sqref="K92" start="0" length="0">
      <dxf>
        <font>
          <b/>
          <sz val="10"/>
          <name val="Times New Roman"/>
          <scheme val="none"/>
        </font>
      </dxf>
    </rfmt>
    <rfmt sheetId="1" sqref="L92" start="0" length="0">
      <dxf>
        <font>
          <b/>
          <sz val="10"/>
          <name val="Times New Roman"/>
          <scheme val="none"/>
        </font>
      </dxf>
    </rfmt>
    <rfmt sheetId="1" sqref="M92" start="0" length="0">
      <dxf>
        <font>
          <b/>
          <sz val="10"/>
          <name val="Times New Roman"/>
          <scheme val="none"/>
        </font>
      </dxf>
    </rfmt>
    <rfmt sheetId="1" sqref="P92" start="0" length="0">
      <dxf>
        <font>
          <b/>
          <sz val="10"/>
          <name val="Times New Roman"/>
          <scheme val="none"/>
        </font>
      </dxf>
    </rfmt>
    <rfmt sheetId="1" sqref="S92" start="0" length="0">
      <dxf>
        <font>
          <b/>
          <sz val="10"/>
          <name val="Times New Roman"/>
          <scheme val="none"/>
        </font>
      </dxf>
    </rfmt>
    <rfmt sheetId="1" sqref="T92" start="0" length="0">
      <dxf>
        <font>
          <b/>
          <sz val="10"/>
          <name val="Times New Roman"/>
          <scheme val="none"/>
        </font>
        <fill>
          <patternFill>
            <bgColor theme="6" tint="0.79998168889431442"/>
          </patternFill>
        </fill>
      </dxf>
    </rfmt>
    <rfmt sheetId="1" sqref="U92" start="0" length="0">
      <dxf>
        <font>
          <b/>
          <sz val="10"/>
          <name val="Times New Roman"/>
          <scheme val="none"/>
        </font>
        <fill>
          <patternFill>
            <bgColor theme="6" tint="0.79998168889431442"/>
          </patternFill>
        </fill>
      </dxf>
    </rfmt>
    <rfmt sheetId="1" sqref="V92" start="0" length="0">
      <dxf>
        <font>
          <b/>
          <sz val="10"/>
          <name val="Times New Roman"/>
          <scheme val="none"/>
        </font>
        <fill>
          <patternFill>
            <bgColor theme="6" tint="0.79998168889431442"/>
          </patternFill>
        </fill>
      </dxf>
    </rfmt>
  </rrc>
  <rrc rId="23" sId="1" ref="A92:XFD92" action="deleteRow">
    <rfmt sheetId="1" xfDxf="1" sqref="A92:XFD92" start="0" length="0">
      <dxf>
        <font>
          <sz val="10"/>
          <name val="Times New Roman"/>
          <scheme val="none"/>
        </font>
        <fill>
          <patternFill patternType="solid">
            <bgColor theme="0"/>
          </patternFill>
        </fill>
      </dxf>
    </rfmt>
    <rfmt sheetId="1" sqref="B92" start="0" length="0">
      <dxf>
        <alignment horizontal="center" vertical="center" readingOrder="0"/>
      </dxf>
    </rfmt>
    <rfmt sheetId="1" sqref="C92" start="0" length="0">
      <dxf>
        <alignment horizontal="center" vertical="center" readingOrder="0"/>
      </dxf>
    </rfmt>
    <rfmt sheetId="1" sqref="H92" start="0" length="0">
      <dxf>
        <font>
          <b/>
          <sz val="10"/>
          <name val="Times New Roman"/>
          <scheme val="none"/>
        </font>
      </dxf>
    </rfmt>
    <rfmt sheetId="1" sqref="I92" start="0" length="0">
      <dxf>
        <font>
          <b/>
          <sz val="10"/>
          <name val="Times New Roman"/>
          <scheme val="none"/>
        </font>
      </dxf>
    </rfmt>
    <rfmt sheetId="1" sqref="J92" start="0" length="0">
      <dxf>
        <font>
          <b/>
          <sz val="10"/>
          <name val="Times New Roman"/>
          <scheme val="none"/>
        </font>
      </dxf>
    </rfmt>
    <rfmt sheetId="1" sqref="K92" start="0" length="0">
      <dxf>
        <font>
          <b/>
          <sz val="10"/>
          <name val="Times New Roman"/>
          <scheme val="none"/>
        </font>
      </dxf>
    </rfmt>
    <rfmt sheetId="1" sqref="L92" start="0" length="0">
      <dxf>
        <font>
          <b/>
          <sz val="10"/>
          <name val="Times New Roman"/>
          <scheme val="none"/>
        </font>
      </dxf>
    </rfmt>
    <rfmt sheetId="1" sqref="M92" start="0" length="0">
      <dxf>
        <font>
          <b/>
          <sz val="10"/>
          <name val="Times New Roman"/>
          <scheme val="none"/>
        </font>
      </dxf>
    </rfmt>
    <rfmt sheetId="1" sqref="P92" start="0" length="0">
      <dxf>
        <font>
          <b/>
          <sz val="10"/>
          <name val="Times New Roman"/>
          <scheme val="none"/>
        </font>
      </dxf>
    </rfmt>
    <rfmt sheetId="1" sqref="S92" start="0" length="0">
      <dxf>
        <font>
          <b/>
          <sz val="10"/>
          <name val="Times New Roman"/>
          <scheme val="none"/>
        </font>
      </dxf>
    </rfmt>
    <rfmt sheetId="1" sqref="T92" start="0" length="0">
      <dxf>
        <font>
          <b/>
          <sz val="10"/>
          <name val="Times New Roman"/>
          <scheme val="none"/>
        </font>
        <fill>
          <patternFill>
            <bgColor theme="6" tint="0.79998168889431442"/>
          </patternFill>
        </fill>
      </dxf>
    </rfmt>
    <rfmt sheetId="1" sqref="U92" start="0" length="0">
      <dxf>
        <font>
          <b/>
          <sz val="10"/>
          <name val="Times New Roman"/>
          <scheme val="none"/>
        </font>
        <fill>
          <patternFill>
            <bgColor theme="6" tint="0.79998168889431442"/>
          </patternFill>
        </fill>
      </dxf>
    </rfmt>
    <rfmt sheetId="1" sqref="V92" start="0" length="0">
      <dxf>
        <font>
          <b/>
          <sz val="10"/>
          <name val="Times New Roman"/>
          <scheme val="none"/>
        </font>
        <fill>
          <patternFill>
            <bgColor theme="6" tint="0.79998168889431442"/>
          </patternFill>
        </fill>
      </dxf>
    </rfmt>
  </rrc>
  <rrc rId="24" sId="1" ref="A92:XFD92" action="deleteRow">
    <rfmt sheetId="1" xfDxf="1" sqref="A92:XFD92" start="0" length="0">
      <dxf>
        <font>
          <sz val="10"/>
          <name val="Times New Roman"/>
          <scheme val="none"/>
        </font>
        <fill>
          <patternFill patternType="solid">
            <bgColor theme="0"/>
          </patternFill>
        </fill>
      </dxf>
    </rfmt>
    <rfmt sheetId="1" sqref="B92" start="0" length="0">
      <dxf>
        <alignment horizontal="center" vertical="center" readingOrder="0"/>
      </dxf>
    </rfmt>
    <rfmt sheetId="1" sqref="C92" start="0" length="0">
      <dxf>
        <alignment horizontal="center" vertical="center" readingOrder="0"/>
      </dxf>
    </rfmt>
    <rfmt sheetId="1" sqref="H92" start="0" length="0">
      <dxf>
        <font>
          <b/>
          <sz val="10"/>
          <name val="Times New Roman"/>
          <scheme val="none"/>
        </font>
      </dxf>
    </rfmt>
    <rfmt sheetId="1" sqref="I92" start="0" length="0">
      <dxf>
        <font>
          <b/>
          <sz val="10"/>
          <name val="Times New Roman"/>
          <scheme val="none"/>
        </font>
      </dxf>
    </rfmt>
    <rfmt sheetId="1" sqref="J92" start="0" length="0">
      <dxf>
        <font>
          <b/>
          <sz val="10"/>
          <name val="Times New Roman"/>
          <scheme val="none"/>
        </font>
      </dxf>
    </rfmt>
    <rfmt sheetId="1" sqref="K92" start="0" length="0">
      <dxf>
        <font>
          <b/>
          <sz val="10"/>
          <name val="Times New Roman"/>
          <scheme val="none"/>
        </font>
      </dxf>
    </rfmt>
    <rfmt sheetId="1" sqref="L92" start="0" length="0">
      <dxf>
        <font>
          <b/>
          <sz val="10"/>
          <name val="Times New Roman"/>
          <scheme val="none"/>
        </font>
      </dxf>
    </rfmt>
    <rfmt sheetId="1" sqref="M92" start="0" length="0">
      <dxf>
        <font>
          <b/>
          <sz val="10"/>
          <name val="Times New Roman"/>
          <scheme val="none"/>
        </font>
      </dxf>
    </rfmt>
    <rfmt sheetId="1" sqref="P92" start="0" length="0">
      <dxf>
        <font>
          <b/>
          <sz val="10"/>
          <name val="Times New Roman"/>
          <scheme val="none"/>
        </font>
      </dxf>
    </rfmt>
    <rfmt sheetId="1" sqref="S92" start="0" length="0">
      <dxf>
        <font>
          <b/>
          <sz val="10"/>
          <name val="Times New Roman"/>
          <scheme val="none"/>
        </font>
      </dxf>
    </rfmt>
    <rfmt sheetId="1" sqref="T92" start="0" length="0">
      <dxf>
        <font>
          <b/>
          <sz val="10"/>
          <name val="Times New Roman"/>
          <scheme val="none"/>
        </font>
        <fill>
          <patternFill>
            <bgColor theme="6" tint="0.79998168889431442"/>
          </patternFill>
        </fill>
      </dxf>
    </rfmt>
    <rfmt sheetId="1" sqref="U92" start="0" length="0">
      <dxf>
        <font>
          <b/>
          <sz val="10"/>
          <name val="Times New Roman"/>
          <scheme val="none"/>
        </font>
        <fill>
          <patternFill>
            <bgColor theme="6" tint="0.79998168889431442"/>
          </patternFill>
        </fill>
      </dxf>
    </rfmt>
    <rfmt sheetId="1" sqref="V92" start="0" length="0">
      <dxf>
        <font>
          <b/>
          <sz val="10"/>
          <name val="Times New Roman"/>
          <scheme val="none"/>
        </font>
        <fill>
          <patternFill>
            <bgColor theme="6" tint="0.79998168889431442"/>
          </patternFill>
        </fill>
      </dxf>
    </rfmt>
  </rrc>
  <rrc rId="25" sId="1" ref="A92:XFD92" action="deleteRow">
    <rfmt sheetId="1" xfDxf="1" sqref="A92:XFD92" start="0" length="0">
      <dxf>
        <font>
          <sz val="10"/>
          <name val="Times New Roman"/>
          <scheme val="none"/>
        </font>
        <fill>
          <patternFill patternType="solid">
            <bgColor theme="0"/>
          </patternFill>
        </fill>
      </dxf>
    </rfmt>
    <rfmt sheetId="1" sqref="B92" start="0" length="0">
      <dxf>
        <alignment horizontal="center" vertical="center" readingOrder="0"/>
      </dxf>
    </rfmt>
    <rfmt sheetId="1" sqref="C92" start="0" length="0">
      <dxf>
        <alignment horizontal="center" vertical="center" readingOrder="0"/>
      </dxf>
    </rfmt>
    <rfmt sheetId="1" sqref="H92" start="0" length="0">
      <dxf>
        <font>
          <b/>
          <sz val="10"/>
          <name val="Times New Roman"/>
          <scheme val="none"/>
        </font>
      </dxf>
    </rfmt>
    <rfmt sheetId="1" sqref="I92" start="0" length="0">
      <dxf>
        <font>
          <b/>
          <sz val="10"/>
          <name val="Times New Roman"/>
          <scheme val="none"/>
        </font>
      </dxf>
    </rfmt>
    <rfmt sheetId="1" sqref="J92" start="0" length="0">
      <dxf>
        <font>
          <b/>
          <sz val="10"/>
          <name val="Times New Roman"/>
          <scheme val="none"/>
        </font>
      </dxf>
    </rfmt>
    <rfmt sheetId="1" sqref="K92" start="0" length="0">
      <dxf>
        <font>
          <b/>
          <sz val="10"/>
          <name val="Times New Roman"/>
          <scheme val="none"/>
        </font>
      </dxf>
    </rfmt>
    <rfmt sheetId="1" sqref="L92" start="0" length="0">
      <dxf>
        <font>
          <b/>
          <sz val="10"/>
          <name val="Times New Roman"/>
          <scheme val="none"/>
        </font>
      </dxf>
    </rfmt>
    <rfmt sheetId="1" sqref="M92" start="0" length="0">
      <dxf>
        <font>
          <b/>
          <sz val="10"/>
          <name val="Times New Roman"/>
          <scheme val="none"/>
        </font>
      </dxf>
    </rfmt>
    <rfmt sheetId="1" sqref="P92" start="0" length="0">
      <dxf>
        <font>
          <b/>
          <sz val="10"/>
          <name val="Times New Roman"/>
          <scheme val="none"/>
        </font>
      </dxf>
    </rfmt>
    <rfmt sheetId="1" sqref="S92" start="0" length="0">
      <dxf>
        <font>
          <b/>
          <sz val="10"/>
          <name val="Times New Roman"/>
          <scheme val="none"/>
        </font>
      </dxf>
    </rfmt>
    <rfmt sheetId="1" sqref="T92" start="0" length="0">
      <dxf>
        <font>
          <b/>
          <sz val="10"/>
          <name val="Times New Roman"/>
          <scheme val="none"/>
        </font>
        <fill>
          <patternFill>
            <bgColor theme="6" tint="0.79998168889431442"/>
          </patternFill>
        </fill>
      </dxf>
    </rfmt>
    <rfmt sheetId="1" sqref="U92" start="0" length="0">
      <dxf>
        <font>
          <b/>
          <sz val="10"/>
          <name val="Times New Roman"/>
          <scheme val="none"/>
        </font>
        <fill>
          <patternFill>
            <bgColor theme="6" tint="0.79998168889431442"/>
          </patternFill>
        </fill>
      </dxf>
    </rfmt>
    <rfmt sheetId="1" sqref="V92" start="0" length="0">
      <dxf>
        <font>
          <b/>
          <sz val="10"/>
          <name val="Times New Roman"/>
          <scheme val="none"/>
        </font>
        <fill>
          <patternFill>
            <bgColor theme="6" tint="0.79998168889431442"/>
          </patternFill>
        </fill>
      </dxf>
    </rfmt>
  </rrc>
  <rrc rId="26" sId="1" ref="A92:XFD92" action="deleteRow">
    <rfmt sheetId="1" xfDxf="1" sqref="A92:XFD92" start="0" length="0">
      <dxf>
        <font>
          <sz val="10"/>
          <name val="Times New Roman"/>
          <scheme val="none"/>
        </font>
        <fill>
          <patternFill patternType="solid">
            <bgColor theme="0"/>
          </patternFill>
        </fill>
      </dxf>
    </rfmt>
    <rfmt sheetId="1" sqref="B92" start="0" length="0">
      <dxf>
        <alignment horizontal="center" vertical="center" readingOrder="0"/>
      </dxf>
    </rfmt>
    <rfmt sheetId="1" sqref="C92" start="0" length="0">
      <dxf>
        <alignment horizontal="center" vertical="center" readingOrder="0"/>
      </dxf>
    </rfmt>
    <rfmt sheetId="1" sqref="H92" start="0" length="0">
      <dxf>
        <font>
          <b/>
          <sz val="10"/>
          <name val="Times New Roman"/>
          <scheme val="none"/>
        </font>
      </dxf>
    </rfmt>
    <rfmt sheetId="1" sqref="I92" start="0" length="0">
      <dxf>
        <font>
          <b/>
          <sz val="10"/>
          <name val="Times New Roman"/>
          <scheme val="none"/>
        </font>
      </dxf>
    </rfmt>
    <rfmt sheetId="1" sqref="J92" start="0" length="0">
      <dxf>
        <font>
          <b/>
          <sz val="10"/>
          <name val="Times New Roman"/>
          <scheme val="none"/>
        </font>
      </dxf>
    </rfmt>
    <rfmt sheetId="1" sqref="K92" start="0" length="0">
      <dxf>
        <font>
          <b/>
          <sz val="10"/>
          <name val="Times New Roman"/>
          <scheme val="none"/>
        </font>
      </dxf>
    </rfmt>
    <rfmt sheetId="1" sqref="L92" start="0" length="0">
      <dxf>
        <font>
          <b/>
          <sz val="10"/>
          <name val="Times New Roman"/>
          <scheme val="none"/>
        </font>
      </dxf>
    </rfmt>
    <rfmt sheetId="1" sqref="M92" start="0" length="0">
      <dxf>
        <font>
          <b/>
          <sz val="10"/>
          <name val="Times New Roman"/>
          <scheme val="none"/>
        </font>
      </dxf>
    </rfmt>
    <rfmt sheetId="1" sqref="P92" start="0" length="0">
      <dxf>
        <font>
          <b/>
          <sz val="10"/>
          <name val="Times New Roman"/>
          <scheme val="none"/>
        </font>
      </dxf>
    </rfmt>
    <rfmt sheetId="1" sqref="S92" start="0" length="0">
      <dxf>
        <font>
          <b/>
          <sz val="10"/>
          <name val="Times New Roman"/>
          <scheme val="none"/>
        </font>
      </dxf>
    </rfmt>
    <rfmt sheetId="1" sqref="T92" start="0" length="0">
      <dxf>
        <font>
          <b/>
          <sz val="10"/>
          <name val="Times New Roman"/>
          <scheme val="none"/>
        </font>
        <fill>
          <patternFill>
            <bgColor theme="6" tint="0.79998168889431442"/>
          </patternFill>
        </fill>
      </dxf>
    </rfmt>
    <rfmt sheetId="1" sqref="U92" start="0" length="0">
      <dxf>
        <font>
          <b/>
          <sz val="10"/>
          <name val="Times New Roman"/>
          <scheme val="none"/>
        </font>
        <fill>
          <patternFill>
            <bgColor theme="6" tint="0.79998168889431442"/>
          </patternFill>
        </fill>
      </dxf>
    </rfmt>
    <rfmt sheetId="1" sqref="V92" start="0" length="0">
      <dxf>
        <font>
          <b/>
          <sz val="10"/>
          <name val="Times New Roman"/>
          <scheme val="none"/>
        </font>
        <fill>
          <patternFill>
            <bgColor theme="6" tint="0.79998168889431442"/>
          </patternFill>
        </fill>
      </dxf>
    </rfmt>
  </rrc>
  <rrc rId="27" sId="1" ref="A92:XFD92" action="deleteRow">
    <rfmt sheetId="1" xfDxf="1" sqref="A92:XFD92" start="0" length="0">
      <dxf>
        <font>
          <sz val="10"/>
          <name val="Times New Roman"/>
          <scheme val="none"/>
        </font>
        <fill>
          <patternFill patternType="solid">
            <bgColor theme="0"/>
          </patternFill>
        </fill>
      </dxf>
    </rfmt>
    <rfmt sheetId="1" sqref="B92" start="0" length="0">
      <dxf>
        <alignment horizontal="center" vertical="center" readingOrder="0"/>
      </dxf>
    </rfmt>
    <rfmt sheetId="1" sqref="C92" start="0" length="0">
      <dxf>
        <alignment horizontal="center" vertical="center" readingOrder="0"/>
      </dxf>
    </rfmt>
    <rfmt sheetId="1" sqref="H92" start="0" length="0">
      <dxf>
        <font>
          <b/>
          <sz val="10"/>
          <name val="Times New Roman"/>
          <scheme val="none"/>
        </font>
      </dxf>
    </rfmt>
    <rfmt sheetId="1" sqref="I92" start="0" length="0">
      <dxf>
        <font>
          <b/>
          <sz val="10"/>
          <name val="Times New Roman"/>
          <scheme val="none"/>
        </font>
      </dxf>
    </rfmt>
    <rfmt sheetId="1" sqref="J92" start="0" length="0">
      <dxf>
        <font>
          <b/>
          <sz val="10"/>
          <name val="Times New Roman"/>
          <scheme val="none"/>
        </font>
      </dxf>
    </rfmt>
    <rfmt sheetId="1" sqref="K92" start="0" length="0">
      <dxf>
        <font>
          <b/>
          <sz val="10"/>
          <name val="Times New Roman"/>
          <scheme val="none"/>
        </font>
      </dxf>
    </rfmt>
    <rfmt sheetId="1" sqref="L92" start="0" length="0">
      <dxf>
        <font>
          <b/>
          <sz val="10"/>
          <name val="Times New Roman"/>
          <scheme val="none"/>
        </font>
      </dxf>
    </rfmt>
    <rfmt sheetId="1" sqref="M92" start="0" length="0">
      <dxf>
        <font>
          <b/>
          <sz val="10"/>
          <name val="Times New Roman"/>
          <scheme val="none"/>
        </font>
      </dxf>
    </rfmt>
    <rfmt sheetId="1" sqref="P92" start="0" length="0">
      <dxf>
        <font>
          <b/>
          <sz val="10"/>
          <name val="Times New Roman"/>
          <scheme val="none"/>
        </font>
      </dxf>
    </rfmt>
    <rfmt sheetId="1" sqref="S92" start="0" length="0">
      <dxf>
        <font>
          <b/>
          <sz val="10"/>
          <name val="Times New Roman"/>
          <scheme val="none"/>
        </font>
      </dxf>
    </rfmt>
    <rfmt sheetId="1" sqref="T92" start="0" length="0">
      <dxf>
        <font>
          <b/>
          <sz val="10"/>
          <name val="Times New Roman"/>
          <scheme val="none"/>
        </font>
        <fill>
          <patternFill>
            <bgColor theme="6" tint="0.79998168889431442"/>
          </patternFill>
        </fill>
      </dxf>
    </rfmt>
    <rfmt sheetId="1" sqref="U92" start="0" length="0">
      <dxf>
        <font>
          <b/>
          <sz val="10"/>
          <name val="Times New Roman"/>
          <scheme val="none"/>
        </font>
        <fill>
          <patternFill>
            <bgColor theme="6" tint="0.79998168889431442"/>
          </patternFill>
        </fill>
      </dxf>
    </rfmt>
    <rfmt sheetId="1" sqref="V92" start="0" length="0">
      <dxf>
        <font>
          <b/>
          <sz val="10"/>
          <name val="Times New Roman"/>
          <scheme val="none"/>
        </font>
        <fill>
          <patternFill>
            <bgColor theme="6" tint="0.79998168889431442"/>
          </patternFill>
        </fill>
      </dxf>
    </rfmt>
  </rrc>
  <rrc rId="28" sId="1" ref="A92:XFD92" action="deleteRow">
    <rfmt sheetId="1" xfDxf="1" sqref="A92:XFD92" start="0" length="0">
      <dxf>
        <font>
          <sz val="10"/>
          <name val="Times New Roman"/>
          <scheme val="none"/>
        </font>
        <fill>
          <patternFill patternType="solid">
            <bgColor theme="0"/>
          </patternFill>
        </fill>
      </dxf>
    </rfmt>
    <rfmt sheetId="1" sqref="B92" start="0" length="0">
      <dxf>
        <alignment horizontal="center" vertical="center" readingOrder="0"/>
      </dxf>
    </rfmt>
    <rfmt sheetId="1" sqref="C92" start="0" length="0">
      <dxf>
        <alignment horizontal="center" vertical="center" readingOrder="0"/>
      </dxf>
    </rfmt>
    <rfmt sheetId="1" sqref="H92" start="0" length="0">
      <dxf>
        <font>
          <b/>
          <sz val="10"/>
          <name val="Times New Roman"/>
          <scheme val="none"/>
        </font>
      </dxf>
    </rfmt>
    <rfmt sheetId="1" sqref="I92" start="0" length="0">
      <dxf>
        <font>
          <b/>
          <sz val="10"/>
          <name val="Times New Roman"/>
          <scheme val="none"/>
        </font>
      </dxf>
    </rfmt>
    <rfmt sheetId="1" sqref="J92" start="0" length="0">
      <dxf>
        <font>
          <b/>
          <sz val="10"/>
          <name val="Times New Roman"/>
          <scheme val="none"/>
        </font>
      </dxf>
    </rfmt>
    <rfmt sheetId="1" sqref="K92" start="0" length="0">
      <dxf>
        <font>
          <b/>
          <sz val="10"/>
          <name val="Times New Roman"/>
          <scheme val="none"/>
        </font>
      </dxf>
    </rfmt>
    <rfmt sheetId="1" sqref="L92" start="0" length="0">
      <dxf>
        <font>
          <b/>
          <sz val="10"/>
          <name val="Times New Roman"/>
          <scheme val="none"/>
        </font>
      </dxf>
    </rfmt>
    <rfmt sheetId="1" sqref="M92" start="0" length="0">
      <dxf>
        <font>
          <b/>
          <sz val="10"/>
          <name val="Times New Roman"/>
          <scheme val="none"/>
        </font>
      </dxf>
    </rfmt>
    <rfmt sheetId="1" sqref="P92" start="0" length="0">
      <dxf>
        <font>
          <b/>
          <sz val="10"/>
          <name val="Times New Roman"/>
          <scheme val="none"/>
        </font>
      </dxf>
    </rfmt>
    <rfmt sheetId="1" sqref="S92" start="0" length="0">
      <dxf>
        <font>
          <b/>
          <sz val="10"/>
          <name val="Times New Roman"/>
          <scheme val="none"/>
        </font>
      </dxf>
    </rfmt>
    <rfmt sheetId="1" sqref="T92" start="0" length="0">
      <dxf>
        <font>
          <b/>
          <sz val="10"/>
          <name val="Times New Roman"/>
          <scheme val="none"/>
        </font>
        <fill>
          <patternFill>
            <bgColor theme="6" tint="0.79998168889431442"/>
          </patternFill>
        </fill>
      </dxf>
    </rfmt>
    <rfmt sheetId="1" sqref="U92" start="0" length="0">
      <dxf>
        <font>
          <b/>
          <sz val="10"/>
          <name val="Times New Roman"/>
          <scheme val="none"/>
        </font>
        <fill>
          <patternFill>
            <bgColor theme="6" tint="0.79998168889431442"/>
          </patternFill>
        </fill>
      </dxf>
    </rfmt>
    <rfmt sheetId="1" sqref="V92" start="0" length="0">
      <dxf>
        <font>
          <b/>
          <sz val="10"/>
          <name val="Times New Roman"/>
          <scheme val="none"/>
        </font>
        <fill>
          <patternFill>
            <bgColor theme="6" tint="0.79998168889431442"/>
          </patternFill>
        </fill>
      </dxf>
    </rfmt>
  </rrc>
  <rrc rId="29" sId="1" ref="A92:XFD92" action="deleteRow">
    <rfmt sheetId="1" xfDxf="1" sqref="A92:XFD92" start="0" length="0">
      <dxf>
        <font>
          <sz val="10"/>
          <name val="Times New Roman"/>
          <scheme val="none"/>
        </font>
        <fill>
          <patternFill patternType="solid">
            <bgColor theme="0"/>
          </patternFill>
        </fill>
      </dxf>
    </rfmt>
    <rfmt sheetId="1" sqref="B92" start="0" length="0">
      <dxf>
        <alignment horizontal="center" vertical="center" readingOrder="0"/>
      </dxf>
    </rfmt>
    <rfmt sheetId="1" sqref="C92" start="0" length="0">
      <dxf>
        <alignment horizontal="center" vertical="center" readingOrder="0"/>
      </dxf>
    </rfmt>
    <rfmt sheetId="1" sqref="H92" start="0" length="0">
      <dxf>
        <font>
          <b/>
          <sz val="10"/>
          <name val="Times New Roman"/>
          <scheme val="none"/>
        </font>
      </dxf>
    </rfmt>
    <rfmt sheetId="1" sqref="I92" start="0" length="0">
      <dxf>
        <font>
          <b/>
          <sz val="10"/>
          <name val="Times New Roman"/>
          <scheme val="none"/>
        </font>
      </dxf>
    </rfmt>
    <rfmt sheetId="1" sqref="J92" start="0" length="0">
      <dxf>
        <font>
          <b/>
          <sz val="10"/>
          <name val="Times New Roman"/>
          <scheme val="none"/>
        </font>
      </dxf>
    </rfmt>
    <rfmt sheetId="1" sqref="K92" start="0" length="0">
      <dxf>
        <font>
          <b/>
          <sz val="10"/>
          <name val="Times New Roman"/>
          <scheme val="none"/>
        </font>
      </dxf>
    </rfmt>
    <rfmt sheetId="1" sqref="L92" start="0" length="0">
      <dxf>
        <font>
          <b/>
          <sz val="10"/>
          <name val="Times New Roman"/>
          <scheme val="none"/>
        </font>
      </dxf>
    </rfmt>
    <rfmt sheetId="1" sqref="M92" start="0" length="0">
      <dxf>
        <font>
          <b/>
          <sz val="10"/>
          <name val="Times New Roman"/>
          <scheme val="none"/>
        </font>
      </dxf>
    </rfmt>
    <rfmt sheetId="1" sqref="P92" start="0" length="0">
      <dxf>
        <font>
          <b/>
          <sz val="10"/>
          <name val="Times New Roman"/>
          <scheme val="none"/>
        </font>
      </dxf>
    </rfmt>
    <rfmt sheetId="1" sqref="S92" start="0" length="0">
      <dxf>
        <font>
          <b/>
          <sz val="10"/>
          <name val="Times New Roman"/>
          <scheme val="none"/>
        </font>
      </dxf>
    </rfmt>
    <rfmt sheetId="1" sqref="T92" start="0" length="0">
      <dxf>
        <font>
          <b/>
          <sz val="10"/>
          <name val="Times New Roman"/>
          <scheme val="none"/>
        </font>
        <fill>
          <patternFill>
            <bgColor theme="6" tint="0.79998168889431442"/>
          </patternFill>
        </fill>
      </dxf>
    </rfmt>
    <rfmt sheetId="1" sqref="U92" start="0" length="0">
      <dxf>
        <font>
          <b/>
          <sz val="10"/>
          <name val="Times New Roman"/>
          <scheme val="none"/>
        </font>
        <fill>
          <patternFill>
            <bgColor theme="6" tint="0.79998168889431442"/>
          </patternFill>
        </fill>
      </dxf>
    </rfmt>
    <rfmt sheetId="1" sqref="V92" start="0" length="0">
      <dxf>
        <font>
          <b/>
          <sz val="10"/>
          <name val="Times New Roman"/>
          <scheme val="none"/>
        </font>
        <fill>
          <patternFill>
            <bgColor theme="6" tint="0.79998168889431442"/>
          </patternFill>
        </fill>
      </dxf>
    </rfmt>
  </rrc>
  <rrc rId="30" sId="1" ref="A92:XFD92" action="deleteRow">
    <rfmt sheetId="1" xfDxf="1" sqref="A92:XFD92" start="0" length="0">
      <dxf>
        <font>
          <sz val="10"/>
          <name val="Times New Roman"/>
          <scheme val="none"/>
        </font>
        <fill>
          <patternFill patternType="solid">
            <bgColor theme="0"/>
          </patternFill>
        </fill>
      </dxf>
    </rfmt>
    <rfmt sheetId="1" sqref="B92" start="0" length="0">
      <dxf>
        <alignment horizontal="center" vertical="center" readingOrder="0"/>
      </dxf>
    </rfmt>
    <rfmt sheetId="1" sqref="C92" start="0" length="0">
      <dxf>
        <alignment horizontal="center" vertical="center" readingOrder="0"/>
      </dxf>
    </rfmt>
    <rfmt sheetId="1" sqref="H92" start="0" length="0">
      <dxf>
        <font>
          <b/>
          <sz val="10"/>
          <name val="Times New Roman"/>
          <scheme val="none"/>
        </font>
      </dxf>
    </rfmt>
    <rfmt sheetId="1" sqref="I92" start="0" length="0">
      <dxf>
        <font>
          <b/>
          <sz val="10"/>
          <name val="Times New Roman"/>
          <scheme val="none"/>
        </font>
      </dxf>
    </rfmt>
    <rfmt sheetId="1" sqref="J92" start="0" length="0">
      <dxf>
        <font>
          <b/>
          <sz val="10"/>
          <name val="Times New Roman"/>
          <scheme val="none"/>
        </font>
      </dxf>
    </rfmt>
    <rfmt sheetId="1" sqref="K92" start="0" length="0">
      <dxf>
        <font>
          <b/>
          <sz val="10"/>
          <name val="Times New Roman"/>
          <scheme val="none"/>
        </font>
      </dxf>
    </rfmt>
    <rfmt sheetId="1" sqref="L92" start="0" length="0">
      <dxf>
        <font>
          <b/>
          <sz val="10"/>
          <name val="Times New Roman"/>
          <scheme val="none"/>
        </font>
      </dxf>
    </rfmt>
    <rfmt sheetId="1" sqref="M92" start="0" length="0">
      <dxf>
        <font>
          <b/>
          <sz val="10"/>
          <name val="Times New Roman"/>
          <scheme val="none"/>
        </font>
      </dxf>
    </rfmt>
    <rfmt sheetId="1" sqref="P92" start="0" length="0">
      <dxf>
        <font>
          <b/>
          <sz val="10"/>
          <name val="Times New Roman"/>
          <scheme val="none"/>
        </font>
      </dxf>
    </rfmt>
    <rfmt sheetId="1" sqref="S92" start="0" length="0">
      <dxf>
        <font>
          <b/>
          <sz val="10"/>
          <name val="Times New Roman"/>
          <scheme val="none"/>
        </font>
      </dxf>
    </rfmt>
    <rfmt sheetId="1" sqref="T92" start="0" length="0">
      <dxf>
        <font>
          <b/>
          <sz val="10"/>
          <name val="Times New Roman"/>
          <scheme val="none"/>
        </font>
        <fill>
          <patternFill>
            <bgColor theme="6" tint="0.79998168889431442"/>
          </patternFill>
        </fill>
      </dxf>
    </rfmt>
    <rfmt sheetId="1" sqref="U92" start="0" length="0">
      <dxf>
        <font>
          <b/>
          <sz val="10"/>
          <name val="Times New Roman"/>
          <scheme val="none"/>
        </font>
        <fill>
          <patternFill>
            <bgColor theme="6" tint="0.79998168889431442"/>
          </patternFill>
        </fill>
      </dxf>
    </rfmt>
    <rfmt sheetId="1" sqref="V92" start="0" length="0">
      <dxf>
        <font>
          <b/>
          <sz val="10"/>
          <name val="Times New Roman"/>
          <scheme val="none"/>
        </font>
        <fill>
          <patternFill>
            <bgColor theme="6" tint="0.79998168889431442"/>
          </patternFill>
        </fill>
      </dxf>
    </rfmt>
  </rrc>
  <rrc rId="31" sId="1" ref="A92:XFD92" action="deleteRow">
    <rfmt sheetId="1" xfDxf="1" sqref="A92:XFD92" start="0" length="0">
      <dxf>
        <font>
          <sz val="10"/>
          <name val="Times New Roman"/>
          <scheme val="none"/>
        </font>
        <fill>
          <patternFill patternType="solid">
            <bgColor theme="0"/>
          </patternFill>
        </fill>
      </dxf>
    </rfmt>
    <rfmt sheetId="1" sqref="B92" start="0" length="0">
      <dxf>
        <alignment horizontal="center" vertical="center" readingOrder="0"/>
      </dxf>
    </rfmt>
    <rfmt sheetId="1" sqref="C92" start="0" length="0">
      <dxf>
        <alignment horizontal="center" vertical="center" readingOrder="0"/>
      </dxf>
    </rfmt>
    <rfmt sheetId="1" sqref="H92" start="0" length="0">
      <dxf>
        <font>
          <b/>
          <sz val="10"/>
          <name val="Times New Roman"/>
          <scheme val="none"/>
        </font>
      </dxf>
    </rfmt>
    <rfmt sheetId="1" sqref="I92" start="0" length="0">
      <dxf>
        <font>
          <b/>
          <sz val="10"/>
          <name val="Times New Roman"/>
          <scheme val="none"/>
        </font>
      </dxf>
    </rfmt>
    <rfmt sheetId="1" sqref="J92" start="0" length="0">
      <dxf>
        <font>
          <b/>
          <sz val="10"/>
          <name val="Times New Roman"/>
          <scheme val="none"/>
        </font>
      </dxf>
    </rfmt>
    <rfmt sheetId="1" sqref="K92" start="0" length="0">
      <dxf>
        <font>
          <b/>
          <sz val="10"/>
          <name val="Times New Roman"/>
          <scheme val="none"/>
        </font>
      </dxf>
    </rfmt>
    <rfmt sheetId="1" sqref="L92" start="0" length="0">
      <dxf>
        <font>
          <b/>
          <sz val="10"/>
          <name val="Times New Roman"/>
          <scheme val="none"/>
        </font>
      </dxf>
    </rfmt>
    <rfmt sheetId="1" sqref="M92" start="0" length="0">
      <dxf>
        <font>
          <b/>
          <sz val="10"/>
          <name val="Times New Roman"/>
          <scheme val="none"/>
        </font>
      </dxf>
    </rfmt>
    <rfmt sheetId="1" sqref="P92" start="0" length="0">
      <dxf>
        <font>
          <b/>
          <sz val="10"/>
          <name val="Times New Roman"/>
          <scheme val="none"/>
        </font>
      </dxf>
    </rfmt>
    <rfmt sheetId="1" sqref="S92" start="0" length="0">
      <dxf>
        <font>
          <b/>
          <sz val="10"/>
          <name val="Times New Roman"/>
          <scheme val="none"/>
        </font>
      </dxf>
    </rfmt>
    <rfmt sheetId="1" sqref="T92" start="0" length="0">
      <dxf>
        <font>
          <b/>
          <sz val="10"/>
          <name val="Times New Roman"/>
          <scheme val="none"/>
        </font>
        <fill>
          <patternFill>
            <bgColor theme="6" tint="0.79998168889431442"/>
          </patternFill>
        </fill>
      </dxf>
    </rfmt>
    <rfmt sheetId="1" sqref="U92" start="0" length="0">
      <dxf>
        <font>
          <b/>
          <sz val="10"/>
          <name val="Times New Roman"/>
          <scheme val="none"/>
        </font>
        <fill>
          <patternFill>
            <bgColor theme="6" tint="0.79998168889431442"/>
          </patternFill>
        </fill>
      </dxf>
    </rfmt>
    <rfmt sheetId="1" sqref="V92" start="0" length="0">
      <dxf>
        <font>
          <b/>
          <sz val="10"/>
          <name val="Times New Roman"/>
          <scheme val="none"/>
        </font>
        <fill>
          <patternFill>
            <bgColor theme="6" tint="0.79998168889431442"/>
          </patternFill>
        </fill>
      </dxf>
    </rfmt>
  </rrc>
  <rcc rId="32" sId="1" numFmtId="4">
    <oc r="F12">
      <v>144250.20000000001</v>
    </oc>
    <nc r="F12">
      <v>144115.70000000001</v>
    </nc>
  </rcc>
  <rcc rId="33" sId="1" numFmtId="4">
    <oc r="K12">
      <v>325910.5</v>
    </oc>
    <nc r="K12">
      <v>325776</v>
    </nc>
  </rcc>
  <rcc rId="34" sId="1" numFmtId="4">
    <oc r="L12">
      <v>325910.5</v>
    </oc>
    <nc r="L12">
      <v>325776</v>
    </nc>
  </rcc>
  <rcv guid="{8F294AAB-046B-46BF-A72F-1CB3500DAFF1}" action="delete"/>
  <rdn rId="0" localSheetId="1" customView="1" name="Z_8F294AAB_046B_46BF_A72F_1CB3500DAFF1_.wvu.PrintTitles" hidden="1" oldHidden="1">
    <formula>'21.11.2018'!$2:$6</formula>
    <oldFormula>'21.11.2018'!$2:$6</oldFormula>
  </rdn>
  <rdn rId="0" localSheetId="1" customView="1" name="Z_8F294AAB_046B_46BF_A72F_1CB3500DAFF1_.wvu.FilterData" hidden="1" oldHidden="1">
    <formula>'21.11.2018'!$B$6:$U$89</formula>
    <oldFormula>'21.11.2018'!$B$6:$U$89</oldFormula>
  </rdn>
  <rcv guid="{8F294AAB-046B-46BF-A72F-1CB3500DAFF1}" action="add"/>
</revisions>
</file>

<file path=xl/revisions/revisionLog121111.xml><?xml version="1.0" encoding="utf-8"?>
<revisions xmlns="http://schemas.openxmlformats.org/spreadsheetml/2006/main" xmlns:r="http://schemas.openxmlformats.org/officeDocument/2006/relationships">
  <rcv guid="{2C5FCB56-0574-4579-93B7-FDA5721F91F8}" action="delete"/>
  <rdn rId="0" localSheetId="1" customView="1" name="Z_2C5FCB56_0574_4579_93B7_FDA5721F91F8_.wvu.FilterData" hidden="1" oldHidden="1">
    <formula>'21.11.2018'!$B$6:$U$89</formula>
    <oldFormula>'21.11.2018'!$B$6:$U$89</oldFormula>
  </rdn>
  <rcv guid="{2C5FCB56-0574-4579-93B7-FDA5721F91F8}" action="add"/>
</revisions>
</file>

<file path=xl/revisions/revisionLog13.xml><?xml version="1.0" encoding="utf-8"?>
<revisions xmlns="http://schemas.openxmlformats.org/spreadsheetml/2006/main" xmlns:r="http://schemas.openxmlformats.org/officeDocument/2006/relationships">
  <rfmt sheetId="1" xfDxf="1" sqref="G70" start="0" length="0">
    <dxf>
      <font>
        <sz val="26"/>
        <color theme="1"/>
        <name val="Times New Roman"/>
        <scheme val="none"/>
      </font>
      <numFmt numFmtId="164" formatCode="#,##0.0"/>
      <fill>
        <patternFill patternType="solid">
          <bgColor theme="0"/>
        </patternFill>
      </fill>
      <alignment horizontal="center" vertic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54" sId="1" numFmtId="4">
    <oc r="G70">
      <v>0</v>
    </oc>
    <nc r="G70">
      <f>568710.4-F70</f>
    </nc>
  </rcc>
  <rcc rId="55" sId="1" odxf="1" dxf="1" numFmtId="4">
    <oc r="I70">
      <v>0</v>
    </oc>
    <nc r="I70">
      <v>9603.65</v>
    </nc>
    <odxf>
      <font>
        <b/>
        <sz val="26"/>
        <color theme="1"/>
        <name val="Times New Roman"/>
        <scheme val="none"/>
      </font>
      <numFmt numFmtId="164" formatCode="#,##0.0"/>
      <fill>
        <patternFill patternType="solid">
          <bgColor theme="0"/>
        </patternFill>
      </fill>
      <alignment horizont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ont>
        <b val="0"/>
        <sz val="8"/>
        <color auto="1"/>
        <name val="Arial Cyr"/>
        <scheme val="none"/>
      </font>
      <numFmt numFmtId="4" formatCode="#,##0.00"/>
      <fill>
        <patternFill patternType="none">
          <bgColor indexed="65"/>
        </patternFill>
      </fill>
      <alignment horizontal="right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fmt sheetId="1" sqref="I70" start="0" length="2147483647">
    <dxf>
      <font>
        <name val="Times New Roman"/>
        <scheme val="none"/>
      </font>
    </dxf>
  </rfmt>
  <rfmt sheetId="1" sqref="I70" start="0" length="2147483647">
    <dxf>
      <font>
        <sz val="26"/>
      </font>
    </dxf>
  </rfmt>
  <rfmt sheetId="1" sqref="I70">
    <dxf>
      <alignment horizontal="center" readingOrder="0"/>
    </dxf>
  </rfmt>
  <rfmt sheetId="1" sqref="I70">
    <dxf>
      <numFmt numFmtId="164" formatCode="#,##0.0"/>
    </dxf>
  </rfmt>
  <rcc rId="56" sId="1" numFmtId="4">
    <oc r="O70">
      <v>0</v>
    </oc>
    <nc r="O70">
      <f>506880-N70</f>
    </nc>
  </rcc>
  <rcc rId="57" sId="1" odxf="1" dxf="1" numFmtId="4">
    <oc r="Q70">
      <v>506880</v>
    </oc>
    <nc r="Q70">
      <v>315449</v>
    </nc>
    <odxf>
      <font>
        <sz val="26"/>
        <name val="Times New Roman"/>
        <scheme val="none"/>
      </font>
      <alignment wrapText="0" readingOrder="0"/>
    </odxf>
    <ndxf>
      <font>
        <sz val="26"/>
        <color theme="1"/>
        <name val="Times New Roman"/>
        <scheme val="none"/>
      </font>
      <alignment wrapText="1" readingOrder="0"/>
    </ndxf>
  </rcc>
  <rcc rId="58" sId="1" numFmtId="4">
    <oc r="R70">
      <v>0</v>
    </oc>
    <nc r="R70"/>
  </rcc>
  <rcv guid="{2C5FCB56-0574-4579-93B7-FDA5721F91F8}" action="delete"/>
  <rdn rId="0" localSheetId="1" customView="1" name="Z_2C5FCB56_0574_4579_93B7_FDA5721F91F8_.wvu.FilterData" hidden="1" oldHidden="1">
    <formula>'21.11.2018'!$B$6:$U$89</formula>
    <oldFormula>'21.11.2018'!$B$6:$U$89</oldFormula>
  </rdn>
  <rcv guid="{2C5FCB56-0574-4579-93B7-FDA5721F91F8}" action="add"/>
</revisions>
</file>

<file path=xl/revisions/revisionLog131.xml><?xml version="1.0" encoding="utf-8"?>
<revisions xmlns="http://schemas.openxmlformats.org/spreadsheetml/2006/main" xmlns:r="http://schemas.openxmlformats.org/officeDocument/2006/relationships">
  <rcv guid="{8F294AAB-046B-46BF-A72F-1CB3500DAFF1}" action="delete"/>
  <rdn rId="0" localSheetId="1" customView="1" name="Z_8F294AAB_046B_46BF_A72F_1CB3500DAFF1_.wvu.PrintTitles" hidden="1" oldHidden="1">
    <formula>'21.11.2018'!$2:$6</formula>
    <oldFormula>'21.11.2018'!$2:$6</oldFormula>
  </rdn>
  <rdn rId="0" localSheetId="1" customView="1" name="Z_8F294AAB_046B_46BF_A72F_1CB3500DAFF1_.wvu.FilterData" hidden="1" oldHidden="1">
    <formula>'21.11.2018'!$B$6:$U$89</formula>
    <oldFormula>'21.11.2018'!$B$6:$U$89</oldFormula>
  </rdn>
  <rcv guid="{8F294AAB-046B-46BF-A72F-1CB3500DAFF1}" action="add"/>
</revisions>
</file>

<file path=xl/revisions/revisionLog1311.xml><?xml version="1.0" encoding="utf-8"?>
<revisions xmlns="http://schemas.openxmlformats.org/spreadsheetml/2006/main" xmlns:r="http://schemas.openxmlformats.org/officeDocument/2006/relationships">
  <rcc rId="49" sId="1" numFmtId="4">
    <oc r="I62">
      <v>50935.3</v>
    </oc>
    <nc r="I62">
      <v>52646.5</v>
    </nc>
  </rcc>
  <rcv guid="{8F294AAB-046B-46BF-A72F-1CB3500DAFF1}" action="delete"/>
  <rdn rId="0" localSheetId="1" customView="1" name="Z_8F294AAB_046B_46BF_A72F_1CB3500DAFF1_.wvu.PrintTitles" hidden="1" oldHidden="1">
    <formula>'21.11.2018'!$2:$6</formula>
    <oldFormula>'21.11.2018'!$2:$6</oldFormula>
  </rdn>
  <rdn rId="0" localSheetId="1" customView="1" name="Z_8F294AAB_046B_46BF_A72F_1CB3500DAFF1_.wvu.FilterData" hidden="1" oldHidden="1">
    <formula>'21.11.2018'!$B$6:$U$89</formula>
    <oldFormula>'21.11.2018'!$B$6:$U$89</oldFormula>
  </rdn>
  <rcv guid="{8F294AAB-046B-46BF-A72F-1CB3500DAFF1}" action="add"/>
</revisions>
</file>

<file path=xl/revisions/revisionLog13111.xml><?xml version="1.0" encoding="utf-8"?>
<revisions xmlns="http://schemas.openxmlformats.org/spreadsheetml/2006/main" xmlns:r="http://schemas.openxmlformats.org/officeDocument/2006/relationships">
  <rcc rId="46" sId="1" numFmtId="4">
    <oc r="I60">
      <v>45196</v>
    </oc>
    <nc r="I60">
      <v>46644</v>
    </nc>
  </rcc>
  <rcv guid="{8F294AAB-046B-46BF-A72F-1CB3500DAFF1}" action="delete"/>
  <rdn rId="0" localSheetId="1" customView="1" name="Z_8F294AAB_046B_46BF_A72F_1CB3500DAFF1_.wvu.PrintTitles" hidden="1" oldHidden="1">
    <formula>'21.11.2018'!$2:$6</formula>
    <oldFormula>'21.11.2018'!$2:$6</oldFormula>
  </rdn>
  <rdn rId="0" localSheetId="1" customView="1" name="Z_8F294AAB_046B_46BF_A72F_1CB3500DAFF1_.wvu.FilterData" hidden="1" oldHidden="1">
    <formula>'21.11.2018'!$B$6:$U$89</formula>
    <oldFormula>'21.11.2018'!$B$6:$U$89</oldFormula>
  </rdn>
  <rcv guid="{8F294AAB-046B-46BF-A72F-1CB3500DAFF1}" action="add"/>
</revisions>
</file>

<file path=xl/revisions/revisionLog14.xml><?xml version="1.0" encoding="utf-8"?>
<revisions xmlns="http://schemas.openxmlformats.org/spreadsheetml/2006/main" xmlns:r="http://schemas.openxmlformats.org/officeDocument/2006/relationships">
  <rcv guid="{2C5FCB56-0574-4579-93B7-FDA5721F91F8}" action="delete"/>
  <rdn rId="0" localSheetId="1" customView="1" name="Z_2C5FCB56_0574_4579_93B7_FDA5721F91F8_.wvu.FilterData" hidden="1" oldHidden="1">
    <formula>'21.11.2018'!$B$6:$U$89</formula>
    <oldFormula>'21.11.2018'!$B$6:$U$89</oldFormula>
  </rdn>
  <rcv guid="{2C5FCB56-0574-4579-93B7-FDA5721F91F8}" action="add"/>
</revisions>
</file>

<file path=xl/revisions/revisionLog141.xml><?xml version="1.0" encoding="utf-8"?>
<revisions xmlns="http://schemas.openxmlformats.org/spreadsheetml/2006/main" xmlns:r="http://schemas.openxmlformats.org/officeDocument/2006/relationships">
  <rcv guid="{2C5FCB56-0574-4579-93B7-FDA5721F91F8}" action="delete"/>
  <rdn rId="0" localSheetId="1" customView="1" name="Z_2C5FCB56_0574_4579_93B7_FDA5721F91F8_.wvu.FilterData" hidden="1" oldHidden="1">
    <formula>'21.11.2018'!$B$6:$U$89</formula>
    <oldFormula>'21.11.2018'!$B$6:$U$89</oldFormula>
  </rdn>
  <rcv guid="{2C5FCB56-0574-4579-93B7-FDA5721F91F8}" action="add"/>
</revisions>
</file>

<file path=xl/revisions/revisionLog1411.xml><?xml version="1.0" encoding="utf-8"?>
<revisions xmlns="http://schemas.openxmlformats.org/spreadsheetml/2006/main" xmlns:r="http://schemas.openxmlformats.org/officeDocument/2006/relationships">
  <rcc rId="68" sId="1">
    <oc r="P70">
      <f>SUM(N70:O70)</f>
    </oc>
    <nc r="P70">
      <f>SUM(N70:O70)</f>
    </nc>
  </rcc>
  <rcc rId="69" sId="1" numFmtId="4">
    <oc r="N70">
      <v>315448.7</v>
    </oc>
    <nc r="N70">
      <v>315449.7</v>
    </nc>
  </rcc>
  <rcv guid="{2C5FCB56-0574-4579-93B7-FDA5721F91F8}" action="delete"/>
  <rdn rId="0" localSheetId="1" customView="1" name="Z_2C5FCB56_0574_4579_93B7_FDA5721F91F8_.wvu.FilterData" hidden="1" oldHidden="1">
    <formula>'21.11.2018'!$B$6:$U$89</formula>
    <oldFormula>'21.11.2018'!$B$6:$U$89</oldFormula>
  </rdn>
  <rcv guid="{2C5FCB56-0574-4579-93B7-FDA5721F91F8}" action="add"/>
</revisions>
</file>

<file path=xl/revisions/revisionLog14111.xml><?xml version="1.0" encoding="utf-8"?>
<revisions xmlns="http://schemas.openxmlformats.org/spreadsheetml/2006/main" xmlns:r="http://schemas.openxmlformats.org/officeDocument/2006/relationships">
  <rcc rId="62" sId="1" numFmtId="4">
    <nc r="K70">
      <v>0</v>
    </nc>
  </rcc>
  <rcc rId="63" sId="1" numFmtId="4">
    <oc r="R70">
      <v>0</v>
    </oc>
    <nc r="R70">
      <v>193714</v>
    </nc>
  </rcc>
  <rcc rId="64" sId="1" numFmtId="4">
    <oc r="Q70">
      <v>315449</v>
    </oc>
    <nc r="Q70">
      <v>313166</v>
    </nc>
  </rcc>
  <rcc rId="65" sId="1" numFmtId="4">
    <oc r="N70">
      <v>313166</v>
    </oc>
    <nc r="N70">
      <v>315448.7</v>
    </nc>
  </rcc>
  <rcc rId="66" sId="1" numFmtId="4">
    <oc r="O70">
      <f>506880-N70</f>
    </oc>
    <nc r="O70">
      <v>0</v>
    </nc>
  </rcc>
  <rcv guid="{2C5FCB56-0574-4579-93B7-FDA5721F91F8}" action="delete"/>
  <rdn rId="0" localSheetId="1" customView="1" name="Z_2C5FCB56_0574_4579_93B7_FDA5721F91F8_.wvu.FilterData" hidden="1" oldHidden="1">
    <formula>'21.11.2018'!$B$6:$U$89</formula>
    <oldFormula>'21.11.2018'!$B$6:$U$89</oldFormula>
  </rdn>
  <rcv guid="{2C5FCB56-0574-4579-93B7-FDA5721F91F8}" action="add"/>
</revision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13" Type="http://schemas.openxmlformats.org/officeDocument/2006/relationships/printerSettings" Target="../printerSettings/printerSettings13.bin"/><Relationship Id="rId18" Type="http://schemas.openxmlformats.org/officeDocument/2006/relationships/printerSettings" Target="../printerSettings/printerSettings18.bin"/><Relationship Id="rId26" Type="http://schemas.openxmlformats.org/officeDocument/2006/relationships/printerSettings" Target="../printerSettings/printerSettings26.bin"/><Relationship Id="rId3" Type="http://schemas.openxmlformats.org/officeDocument/2006/relationships/printerSettings" Target="../printerSettings/printerSettings3.bin"/><Relationship Id="rId21" Type="http://schemas.openxmlformats.org/officeDocument/2006/relationships/printerSettings" Target="../printerSettings/printerSettings21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17" Type="http://schemas.openxmlformats.org/officeDocument/2006/relationships/printerSettings" Target="../printerSettings/printerSettings17.bin"/><Relationship Id="rId25" Type="http://schemas.openxmlformats.org/officeDocument/2006/relationships/printerSettings" Target="../printerSettings/printerSettings25.bin"/><Relationship Id="rId2" Type="http://schemas.openxmlformats.org/officeDocument/2006/relationships/printerSettings" Target="../printerSettings/printerSettings2.bin"/><Relationship Id="rId16" Type="http://schemas.openxmlformats.org/officeDocument/2006/relationships/printerSettings" Target="../printerSettings/printerSettings16.bin"/><Relationship Id="rId20" Type="http://schemas.openxmlformats.org/officeDocument/2006/relationships/printerSettings" Target="../printerSettings/printerSettings20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24" Type="http://schemas.openxmlformats.org/officeDocument/2006/relationships/printerSettings" Target="../printerSettings/printerSettings24.bin"/><Relationship Id="rId5" Type="http://schemas.openxmlformats.org/officeDocument/2006/relationships/printerSettings" Target="../printerSettings/printerSettings5.bin"/><Relationship Id="rId15" Type="http://schemas.openxmlformats.org/officeDocument/2006/relationships/printerSettings" Target="../printerSettings/printerSettings15.bin"/><Relationship Id="rId23" Type="http://schemas.openxmlformats.org/officeDocument/2006/relationships/printerSettings" Target="../printerSettings/printerSettings23.bin"/><Relationship Id="rId28" Type="http://schemas.openxmlformats.org/officeDocument/2006/relationships/printerSettings" Target="../printerSettings/printerSettings28.bin"/><Relationship Id="rId10" Type="http://schemas.openxmlformats.org/officeDocument/2006/relationships/printerSettings" Target="../printerSettings/printerSettings10.bin"/><Relationship Id="rId19" Type="http://schemas.openxmlformats.org/officeDocument/2006/relationships/printerSettings" Target="../printerSettings/printerSettings19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Relationship Id="rId14" Type="http://schemas.openxmlformats.org/officeDocument/2006/relationships/printerSettings" Target="../printerSettings/printerSettings14.bin"/><Relationship Id="rId22" Type="http://schemas.openxmlformats.org/officeDocument/2006/relationships/printerSettings" Target="../printerSettings/printerSettings22.bin"/><Relationship Id="rId27" Type="http://schemas.openxmlformats.org/officeDocument/2006/relationships/printerSettings" Target="../printerSettings/printerSettings27.bin"/></Relationships>
</file>

<file path=xl/worksheets/sheet1.xml><?xml version="1.0" encoding="utf-8"?>
<worksheet xmlns="http://schemas.openxmlformats.org/spreadsheetml/2006/main" xmlns:r="http://schemas.openxmlformats.org/officeDocument/2006/relationships">
  <sheetPr enableFormatConditionsCalculation="0">
    <tabColor indexed="10"/>
  </sheetPr>
  <dimension ref="A1:V89"/>
  <sheetViews>
    <sheetView showGridLines="0" tabSelected="1" topLeftCell="A2" zoomScale="37" zoomScaleNormal="37" zoomScaleSheetLayoutView="30" workbookViewId="0">
      <pane xSplit="5" ySplit="6" topLeftCell="F88" activePane="bottomRight" state="frozen"/>
      <selection activeCell="A2" sqref="A2"/>
      <selection pane="topRight" activeCell="F2" sqref="F2"/>
      <selection pane="bottomLeft" activeCell="A8" sqref="A8"/>
      <selection pane="bottomRight" activeCell="N120" sqref="N120"/>
    </sheetView>
  </sheetViews>
  <sheetFormatPr defaultColWidth="9.140625" defaultRowHeight="12.75"/>
  <cols>
    <col min="1" max="1" width="41.7109375" style="1" customWidth="1"/>
    <col min="2" max="2" width="11.140625" style="2" customWidth="1"/>
    <col min="3" max="3" width="42.85546875" style="2" customWidth="1"/>
    <col min="4" max="4" width="63.28515625" style="1" customWidth="1"/>
    <col min="5" max="5" width="36.85546875" style="1" customWidth="1"/>
    <col min="6" max="6" width="29.28515625" style="1" customWidth="1"/>
    <col min="7" max="7" width="26.85546875" style="1" customWidth="1"/>
    <col min="8" max="9" width="30" style="38" customWidth="1"/>
    <col min="10" max="10" width="27.5703125" style="38" customWidth="1"/>
    <col min="11" max="13" width="30" style="38" customWidth="1"/>
    <col min="14" max="14" width="30.140625" style="1" customWidth="1"/>
    <col min="15" max="15" width="29.7109375" style="1" customWidth="1"/>
    <col min="16" max="16" width="29.28515625" style="38" customWidth="1"/>
    <col min="17" max="17" width="31.28515625" style="1" customWidth="1"/>
    <col min="18" max="18" width="31.42578125" style="1" customWidth="1"/>
    <col min="19" max="19" width="31.140625" style="38" customWidth="1"/>
    <col min="20" max="20" width="35.5703125" style="39" customWidth="1"/>
    <col min="21" max="21" width="31.42578125" style="39" customWidth="1"/>
    <col min="22" max="22" width="34" style="39" customWidth="1"/>
    <col min="23" max="16384" width="9.140625" style="1"/>
  </cols>
  <sheetData>
    <row r="1" spans="1:22" s="3" customFormat="1" ht="90.75" customHeight="1">
      <c r="B1" s="104" t="s">
        <v>110</v>
      </c>
      <c r="C1" s="105"/>
      <c r="D1" s="105"/>
      <c r="E1" s="105"/>
      <c r="F1" s="105"/>
      <c r="G1" s="105"/>
      <c r="H1" s="105"/>
      <c r="I1" s="105"/>
      <c r="J1" s="105"/>
      <c r="K1" s="105"/>
      <c r="L1" s="105"/>
      <c r="M1" s="105"/>
      <c r="N1" s="105"/>
      <c r="O1" s="105"/>
      <c r="P1" s="105"/>
      <c r="Q1" s="105"/>
      <c r="R1" s="105"/>
      <c r="S1" s="105"/>
      <c r="T1" s="106"/>
      <c r="U1" s="106"/>
      <c r="V1" s="106"/>
    </row>
    <row r="2" spans="1:22" s="3" customFormat="1" ht="80.45" customHeight="1">
      <c r="A2" s="92" t="s">
        <v>24</v>
      </c>
      <c r="B2" s="92" t="s">
        <v>0</v>
      </c>
      <c r="C2" s="92" t="s">
        <v>182</v>
      </c>
      <c r="D2" s="92" t="s">
        <v>68</v>
      </c>
      <c r="E2" s="92" t="s">
        <v>1</v>
      </c>
      <c r="F2" s="108" t="s">
        <v>109</v>
      </c>
      <c r="G2" s="108"/>
      <c r="H2" s="108"/>
      <c r="I2" s="108"/>
      <c r="J2" s="108"/>
      <c r="K2" s="108"/>
      <c r="L2" s="108"/>
      <c r="M2" s="108"/>
      <c r="N2" s="108"/>
      <c r="O2" s="108"/>
      <c r="P2" s="108"/>
      <c r="Q2" s="108"/>
      <c r="R2" s="108"/>
      <c r="S2" s="108"/>
      <c r="T2" s="109"/>
      <c r="U2" s="109"/>
      <c r="V2" s="109"/>
    </row>
    <row r="3" spans="1:22" s="3" customFormat="1" ht="68.45" customHeight="1">
      <c r="A3" s="100"/>
      <c r="B3" s="100"/>
      <c r="C3" s="100"/>
      <c r="D3" s="100"/>
      <c r="E3" s="100"/>
      <c r="F3" s="118" t="s">
        <v>15</v>
      </c>
      <c r="G3" s="119"/>
      <c r="H3" s="119"/>
      <c r="I3" s="119"/>
      <c r="J3" s="119"/>
      <c r="K3" s="119"/>
      <c r="L3" s="119"/>
      <c r="M3" s="119"/>
      <c r="N3" s="134" t="s">
        <v>19</v>
      </c>
      <c r="O3" s="134"/>
      <c r="P3" s="134"/>
      <c r="Q3" s="120" t="s">
        <v>20</v>
      </c>
      <c r="R3" s="121"/>
      <c r="S3" s="122"/>
      <c r="T3" s="123" t="s">
        <v>2</v>
      </c>
      <c r="U3" s="124"/>
      <c r="V3" s="125"/>
    </row>
    <row r="4" spans="1:22" s="3" customFormat="1" ht="171.6" customHeight="1">
      <c r="A4" s="100"/>
      <c r="B4" s="100"/>
      <c r="C4" s="100"/>
      <c r="D4" s="100"/>
      <c r="E4" s="100"/>
      <c r="F4" s="110" t="s">
        <v>16</v>
      </c>
      <c r="G4" s="126" t="s">
        <v>17</v>
      </c>
      <c r="H4" s="112" t="s">
        <v>18</v>
      </c>
      <c r="I4" s="128" t="s">
        <v>192</v>
      </c>
      <c r="J4" s="129"/>
      <c r="K4" s="132" t="s">
        <v>127</v>
      </c>
      <c r="L4" s="130" t="s">
        <v>126</v>
      </c>
      <c r="M4" s="131"/>
      <c r="N4" s="110" t="s">
        <v>16</v>
      </c>
      <c r="O4" s="126" t="s">
        <v>17</v>
      </c>
      <c r="P4" s="112" t="s">
        <v>18</v>
      </c>
      <c r="Q4" s="110" t="s">
        <v>16</v>
      </c>
      <c r="R4" s="126" t="s">
        <v>17</v>
      </c>
      <c r="S4" s="112" t="s">
        <v>18</v>
      </c>
      <c r="T4" s="114" t="s">
        <v>16</v>
      </c>
      <c r="U4" s="116" t="s">
        <v>17</v>
      </c>
      <c r="V4" s="116" t="s">
        <v>18</v>
      </c>
    </row>
    <row r="5" spans="1:22" s="3" customFormat="1" ht="101.25" customHeight="1">
      <c r="A5" s="101"/>
      <c r="B5" s="101"/>
      <c r="C5" s="101"/>
      <c r="D5" s="101"/>
      <c r="E5" s="101"/>
      <c r="F5" s="111"/>
      <c r="G5" s="127"/>
      <c r="H5" s="113"/>
      <c r="I5" s="74" t="s">
        <v>2</v>
      </c>
      <c r="J5" s="74" t="s">
        <v>125</v>
      </c>
      <c r="K5" s="133"/>
      <c r="L5" s="74" t="s">
        <v>2</v>
      </c>
      <c r="M5" s="74" t="s">
        <v>125</v>
      </c>
      <c r="N5" s="111"/>
      <c r="O5" s="127"/>
      <c r="P5" s="113"/>
      <c r="Q5" s="111"/>
      <c r="R5" s="127"/>
      <c r="S5" s="113"/>
      <c r="T5" s="115"/>
      <c r="U5" s="117"/>
      <c r="V5" s="117"/>
    </row>
    <row r="6" spans="1:22" s="3" customFormat="1" ht="69" customHeight="1">
      <c r="A6" s="8">
        <v>1</v>
      </c>
      <c r="B6" s="8">
        <v>2</v>
      </c>
      <c r="C6" s="8">
        <v>3</v>
      </c>
      <c r="D6" s="8">
        <v>4</v>
      </c>
      <c r="E6" s="8">
        <v>5</v>
      </c>
      <c r="F6" s="8">
        <v>6</v>
      </c>
      <c r="G6" s="8">
        <v>7</v>
      </c>
      <c r="H6" s="8">
        <v>8</v>
      </c>
      <c r="I6" s="8">
        <v>9</v>
      </c>
      <c r="J6" s="80" t="s">
        <v>183</v>
      </c>
      <c r="K6" s="9">
        <v>11</v>
      </c>
      <c r="L6" s="9">
        <v>12</v>
      </c>
      <c r="M6" s="80" t="s">
        <v>184</v>
      </c>
      <c r="N6" s="8">
        <v>14</v>
      </c>
      <c r="O6" s="8">
        <v>15</v>
      </c>
      <c r="P6" s="8">
        <v>16</v>
      </c>
      <c r="Q6" s="8">
        <v>17</v>
      </c>
      <c r="R6" s="8">
        <v>18</v>
      </c>
      <c r="S6" s="8">
        <v>19</v>
      </c>
      <c r="T6" s="81">
        <v>20</v>
      </c>
      <c r="U6" s="81">
        <v>21</v>
      </c>
      <c r="V6" s="81">
        <v>22</v>
      </c>
    </row>
    <row r="7" spans="1:22" s="49" customFormat="1" ht="43.15" customHeight="1">
      <c r="A7" s="87" t="s">
        <v>59</v>
      </c>
      <c r="B7" s="88"/>
      <c r="C7" s="88"/>
      <c r="D7" s="88"/>
      <c r="E7" s="88"/>
      <c r="F7" s="88"/>
      <c r="G7" s="88"/>
      <c r="H7" s="88"/>
      <c r="I7" s="88"/>
      <c r="J7" s="88"/>
      <c r="K7" s="88"/>
      <c r="L7" s="88"/>
      <c r="M7" s="88"/>
      <c r="N7" s="88"/>
      <c r="O7" s="88"/>
      <c r="P7" s="88"/>
      <c r="Q7" s="88"/>
      <c r="R7" s="88"/>
      <c r="S7" s="88"/>
      <c r="T7" s="88"/>
      <c r="U7" s="88"/>
      <c r="V7" s="88"/>
    </row>
    <row r="8" spans="1:22" s="18" customFormat="1" ht="216.75" customHeight="1">
      <c r="A8" s="92" t="s">
        <v>23</v>
      </c>
      <c r="B8" s="29">
        <v>1</v>
      </c>
      <c r="C8" s="29" t="s">
        <v>169</v>
      </c>
      <c r="D8" s="41" t="s">
        <v>75</v>
      </c>
      <c r="E8" s="20" t="s">
        <v>4</v>
      </c>
      <c r="F8" s="15">
        <v>576169.4</v>
      </c>
      <c r="G8" s="17">
        <v>101677</v>
      </c>
      <c r="H8" s="42">
        <f>F8+G8</f>
        <v>677846.4</v>
      </c>
      <c r="I8" s="42">
        <v>365659.7</v>
      </c>
      <c r="J8" s="42">
        <f>I8/H8*100</f>
        <v>53.94433016093322</v>
      </c>
      <c r="K8" s="76"/>
      <c r="L8" s="76"/>
      <c r="M8" s="76"/>
      <c r="N8" s="15">
        <v>0</v>
      </c>
      <c r="O8" s="15">
        <v>101677</v>
      </c>
      <c r="P8" s="42">
        <f>O8+N8</f>
        <v>101677</v>
      </c>
      <c r="Q8" s="15">
        <v>0</v>
      </c>
      <c r="R8" s="17">
        <v>101677</v>
      </c>
      <c r="S8" s="16">
        <f t="shared" ref="S8:S21" si="0">Q8+R8</f>
        <v>101677</v>
      </c>
      <c r="T8" s="43">
        <f t="shared" ref="T8:T23" si="1">F8+N8+Q8</f>
        <v>576169.4</v>
      </c>
      <c r="U8" s="43">
        <f t="shared" ref="U8:U23" si="2">G8+O8+R8</f>
        <v>305031</v>
      </c>
      <c r="V8" s="43">
        <f>T8+U8</f>
        <v>881200.4</v>
      </c>
    </row>
    <row r="9" spans="1:22" s="18" customFormat="1" ht="264" customHeight="1">
      <c r="A9" s="100"/>
      <c r="B9" s="7">
        <v>2</v>
      </c>
      <c r="C9" s="7" t="s">
        <v>170</v>
      </c>
      <c r="D9" s="14" t="s">
        <v>21</v>
      </c>
      <c r="E9" s="71" t="s">
        <v>4</v>
      </c>
      <c r="F9" s="15">
        <v>311135.7</v>
      </c>
      <c r="G9" s="12">
        <v>0</v>
      </c>
      <c r="H9" s="42">
        <f t="shared" ref="H9:H23" si="3">F9+G9</f>
        <v>311135.7</v>
      </c>
      <c r="I9" s="42">
        <v>199141.9</v>
      </c>
      <c r="J9" s="42">
        <f t="shared" ref="J9:J22" si="4">I9/H9*100</f>
        <v>64.004837760501275</v>
      </c>
      <c r="K9" s="76"/>
      <c r="L9" s="76"/>
      <c r="M9" s="76"/>
      <c r="N9" s="13">
        <v>189372.1</v>
      </c>
      <c r="O9" s="13">
        <v>0</v>
      </c>
      <c r="P9" s="42">
        <f t="shared" ref="P9:P23" si="5">O9+N9</f>
        <v>189372.1</v>
      </c>
      <c r="Q9" s="13">
        <v>213359.2</v>
      </c>
      <c r="R9" s="17">
        <v>0</v>
      </c>
      <c r="S9" s="16">
        <f t="shared" si="0"/>
        <v>213359.2</v>
      </c>
      <c r="T9" s="40">
        <f t="shared" si="1"/>
        <v>713867</v>
      </c>
      <c r="U9" s="40">
        <f t="shared" si="2"/>
        <v>0</v>
      </c>
      <c r="V9" s="40">
        <f t="shared" ref="V9:V10" si="6">T9+U9</f>
        <v>713867</v>
      </c>
    </row>
    <row r="10" spans="1:22" s="18" customFormat="1" ht="301.5" customHeight="1">
      <c r="A10" s="101"/>
      <c r="B10" s="7">
        <v>3</v>
      </c>
      <c r="C10" s="7" t="s">
        <v>171</v>
      </c>
      <c r="D10" s="14" t="s">
        <v>124</v>
      </c>
      <c r="E10" s="71" t="s">
        <v>4</v>
      </c>
      <c r="F10" s="15">
        <v>235903.5</v>
      </c>
      <c r="G10" s="12">
        <v>7296</v>
      </c>
      <c r="H10" s="42">
        <f t="shared" si="3"/>
        <v>243199.5</v>
      </c>
      <c r="I10" s="42">
        <v>25546.799999999999</v>
      </c>
      <c r="J10" s="42">
        <f t="shared" si="4"/>
        <v>10.50446238581905</v>
      </c>
      <c r="K10" s="76"/>
      <c r="L10" s="76"/>
      <c r="M10" s="76"/>
      <c r="N10" s="13">
        <v>0</v>
      </c>
      <c r="O10" s="13">
        <v>0</v>
      </c>
      <c r="P10" s="42">
        <v>0</v>
      </c>
      <c r="Q10" s="13">
        <v>0</v>
      </c>
      <c r="R10" s="56">
        <v>0</v>
      </c>
      <c r="S10" s="16">
        <v>0</v>
      </c>
      <c r="T10" s="40">
        <f t="shared" si="1"/>
        <v>235903.5</v>
      </c>
      <c r="U10" s="40">
        <f t="shared" si="2"/>
        <v>7296</v>
      </c>
      <c r="V10" s="40">
        <f t="shared" si="6"/>
        <v>243199.5</v>
      </c>
    </row>
    <row r="11" spans="1:22" s="18" customFormat="1" ht="381.75" customHeight="1">
      <c r="A11" s="92" t="s">
        <v>25</v>
      </c>
      <c r="B11" s="7">
        <v>4</v>
      </c>
      <c r="C11" s="7" t="s">
        <v>174</v>
      </c>
      <c r="D11" s="10" t="s">
        <v>74</v>
      </c>
      <c r="E11" s="12" t="s">
        <v>92</v>
      </c>
      <c r="F11" s="12">
        <v>0</v>
      </c>
      <c r="G11" s="12">
        <v>0</v>
      </c>
      <c r="H11" s="16">
        <f>F11+G11</f>
        <v>0</v>
      </c>
      <c r="I11" s="16">
        <v>0</v>
      </c>
      <c r="J11" s="42">
        <v>0</v>
      </c>
      <c r="K11" s="77"/>
      <c r="L11" s="77"/>
      <c r="M11" s="77"/>
      <c r="N11" s="13">
        <v>54311.4</v>
      </c>
      <c r="O11" s="13">
        <v>1679.7</v>
      </c>
      <c r="P11" s="42">
        <f t="shared" si="5"/>
        <v>55991.1</v>
      </c>
      <c r="Q11" s="13">
        <v>54178.7</v>
      </c>
      <c r="R11" s="13">
        <v>1675.6</v>
      </c>
      <c r="S11" s="16">
        <f t="shared" si="0"/>
        <v>55854.299999999996</v>
      </c>
      <c r="T11" s="40">
        <f t="shared" si="1"/>
        <v>108490.1</v>
      </c>
      <c r="U11" s="40">
        <f t="shared" si="2"/>
        <v>3355.3</v>
      </c>
      <c r="V11" s="40">
        <f t="shared" ref="V11:V23" si="7">T11+U11</f>
        <v>111845.40000000001</v>
      </c>
    </row>
    <row r="12" spans="1:22" s="18" customFormat="1" ht="255" customHeight="1">
      <c r="A12" s="94"/>
      <c r="B12" s="7">
        <v>5</v>
      </c>
      <c r="C12" s="7" t="s">
        <v>133</v>
      </c>
      <c r="D12" s="36" t="s">
        <v>73</v>
      </c>
      <c r="E12" s="26" t="s">
        <v>6</v>
      </c>
      <c r="F12" s="13">
        <v>144115.70000000001</v>
      </c>
      <c r="G12" s="27">
        <v>181660.3</v>
      </c>
      <c r="H12" s="42">
        <f t="shared" si="3"/>
        <v>325776</v>
      </c>
      <c r="I12" s="42">
        <v>0</v>
      </c>
      <c r="J12" s="42">
        <f t="shared" si="4"/>
        <v>0</v>
      </c>
      <c r="K12" s="42">
        <v>325776</v>
      </c>
      <c r="L12" s="42">
        <v>325776</v>
      </c>
      <c r="M12" s="42">
        <f>L12/K12*100</f>
        <v>100</v>
      </c>
      <c r="N12" s="13">
        <v>0</v>
      </c>
      <c r="O12" s="27">
        <v>0</v>
      </c>
      <c r="P12" s="42">
        <f t="shared" si="5"/>
        <v>0</v>
      </c>
      <c r="Q12" s="13">
        <v>0</v>
      </c>
      <c r="R12" s="27">
        <v>0</v>
      </c>
      <c r="S12" s="16">
        <f t="shared" si="0"/>
        <v>0</v>
      </c>
      <c r="T12" s="40">
        <f t="shared" si="1"/>
        <v>144115.70000000001</v>
      </c>
      <c r="U12" s="40">
        <f t="shared" si="2"/>
        <v>181660.3</v>
      </c>
      <c r="V12" s="40">
        <f t="shared" si="7"/>
        <v>325776</v>
      </c>
    </row>
    <row r="13" spans="1:22" s="18" customFormat="1" ht="211.5" customHeight="1">
      <c r="A13" s="92" t="s">
        <v>26</v>
      </c>
      <c r="B13" s="30">
        <v>6</v>
      </c>
      <c r="C13" s="30" t="s">
        <v>168</v>
      </c>
      <c r="D13" s="58" t="s">
        <v>107</v>
      </c>
      <c r="E13" s="20" t="s">
        <v>4</v>
      </c>
      <c r="F13" s="32">
        <v>17614.8</v>
      </c>
      <c r="G13" s="32">
        <v>0</v>
      </c>
      <c r="H13" s="42">
        <f t="shared" si="3"/>
        <v>17614.8</v>
      </c>
      <c r="I13" s="42">
        <v>17526.7</v>
      </c>
      <c r="J13" s="42">
        <f t="shared" si="4"/>
        <v>99.499852396848112</v>
      </c>
      <c r="K13" s="42"/>
      <c r="L13" s="42"/>
      <c r="M13" s="42"/>
      <c r="N13" s="31">
        <v>0</v>
      </c>
      <c r="O13" s="32">
        <v>0</v>
      </c>
      <c r="P13" s="42">
        <f t="shared" si="5"/>
        <v>0</v>
      </c>
      <c r="Q13" s="31">
        <v>0</v>
      </c>
      <c r="R13" s="32">
        <v>0</v>
      </c>
      <c r="S13" s="16">
        <f t="shared" si="0"/>
        <v>0</v>
      </c>
      <c r="T13" s="40">
        <f t="shared" si="1"/>
        <v>17614.8</v>
      </c>
      <c r="U13" s="40">
        <f t="shared" si="2"/>
        <v>0</v>
      </c>
      <c r="V13" s="40">
        <f t="shared" si="7"/>
        <v>17614.8</v>
      </c>
    </row>
    <row r="14" spans="1:22" s="18" customFormat="1" ht="379.15" customHeight="1">
      <c r="A14" s="100"/>
      <c r="B14" s="7">
        <v>7</v>
      </c>
      <c r="C14" s="7" t="s">
        <v>173</v>
      </c>
      <c r="D14" s="10" t="s">
        <v>11</v>
      </c>
      <c r="E14" s="17" t="s">
        <v>93</v>
      </c>
      <c r="F14" s="13">
        <v>0</v>
      </c>
      <c r="G14" s="13">
        <v>0</v>
      </c>
      <c r="H14" s="42">
        <f t="shared" si="3"/>
        <v>0</v>
      </c>
      <c r="I14" s="42">
        <v>0</v>
      </c>
      <c r="J14" s="42">
        <v>0</v>
      </c>
      <c r="K14" s="42"/>
      <c r="L14" s="42"/>
      <c r="M14" s="42"/>
      <c r="N14" s="13">
        <v>23959.8</v>
      </c>
      <c r="O14" s="15">
        <v>0</v>
      </c>
      <c r="P14" s="42">
        <f t="shared" si="5"/>
        <v>23959.8</v>
      </c>
      <c r="Q14" s="13">
        <v>6355.6</v>
      </c>
      <c r="R14" s="15">
        <v>0</v>
      </c>
      <c r="S14" s="16">
        <f t="shared" si="0"/>
        <v>6355.6</v>
      </c>
      <c r="T14" s="40">
        <f t="shared" si="1"/>
        <v>30315.4</v>
      </c>
      <c r="U14" s="40">
        <f t="shared" si="2"/>
        <v>0</v>
      </c>
      <c r="V14" s="40">
        <f t="shared" si="7"/>
        <v>30315.4</v>
      </c>
    </row>
    <row r="15" spans="1:22" s="18" customFormat="1" ht="238.5" customHeight="1">
      <c r="A15" s="100"/>
      <c r="B15" s="7">
        <v>8</v>
      </c>
      <c r="C15" s="7" t="s">
        <v>164</v>
      </c>
      <c r="D15" s="10" t="s">
        <v>10</v>
      </c>
      <c r="E15" s="17" t="s">
        <v>93</v>
      </c>
      <c r="F15" s="13">
        <v>2415.6999999999998</v>
      </c>
      <c r="G15" s="13">
        <v>0</v>
      </c>
      <c r="H15" s="42">
        <f t="shared" si="3"/>
        <v>2415.6999999999998</v>
      </c>
      <c r="I15" s="42">
        <v>2415.6</v>
      </c>
      <c r="J15" s="42">
        <f t="shared" si="4"/>
        <v>99.995860413130771</v>
      </c>
      <c r="K15" s="42"/>
      <c r="L15" s="42"/>
      <c r="M15" s="42"/>
      <c r="N15" s="13">
        <v>241.9</v>
      </c>
      <c r="O15" s="13">
        <v>0</v>
      </c>
      <c r="P15" s="42">
        <f t="shared" si="5"/>
        <v>241.9</v>
      </c>
      <c r="Q15" s="13">
        <v>241.6</v>
      </c>
      <c r="R15" s="13">
        <v>0</v>
      </c>
      <c r="S15" s="16">
        <f t="shared" si="0"/>
        <v>241.6</v>
      </c>
      <c r="T15" s="40">
        <f t="shared" si="1"/>
        <v>2899.2</v>
      </c>
      <c r="U15" s="40">
        <f t="shared" si="2"/>
        <v>0</v>
      </c>
      <c r="V15" s="40">
        <f t="shared" si="7"/>
        <v>2899.2</v>
      </c>
    </row>
    <row r="16" spans="1:22" s="18" customFormat="1" ht="202.5" customHeight="1">
      <c r="A16" s="100"/>
      <c r="B16" s="7">
        <v>9</v>
      </c>
      <c r="C16" s="7" t="s">
        <v>140</v>
      </c>
      <c r="D16" s="37" t="s">
        <v>65</v>
      </c>
      <c r="E16" s="33" t="s">
        <v>94</v>
      </c>
      <c r="F16" s="13">
        <v>21061.1</v>
      </c>
      <c r="G16" s="13">
        <v>1108.5</v>
      </c>
      <c r="H16" s="42">
        <f t="shared" si="3"/>
        <v>22169.599999999999</v>
      </c>
      <c r="I16" s="42">
        <v>6840.6</v>
      </c>
      <c r="J16" s="42">
        <f t="shared" si="4"/>
        <v>30.855766454965362</v>
      </c>
      <c r="K16" s="42"/>
      <c r="L16" s="42"/>
      <c r="M16" s="42"/>
      <c r="N16" s="13">
        <v>21061.1</v>
      </c>
      <c r="O16" s="13">
        <v>1108.5</v>
      </c>
      <c r="P16" s="42">
        <f t="shared" si="5"/>
        <v>22169.599999999999</v>
      </c>
      <c r="Q16" s="13">
        <v>21061.1</v>
      </c>
      <c r="R16" s="13">
        <v>1108.5</v>
      </c>
      <c r="S16" s="16">
        <f t="shared" si="0"/>
        <v>22169.599999999999</v>
      </c>
      <c r="T16" s="40">
        <f t="shared" si="1"/>
        <v>63183.299999999996</v>
      </c>
      <c r="U16" s="40">
        <f t="shared" si="2"/>
        <v>3325.5</v>
      </c>
      <c r="V16" s="40">
        <f t="shared" si="7"/>
        <v>66508.799999999988</v>
      </c>
    </row>
    <row r="17" spans="1:22" s="18" customFormat="1" ht="249" customHeight="1">
      <c r="A17" s="100"/>
      <c r="B17" s="7">
        <v>10</v>
      </c>
      <c r="C17" s="7" t="s">
        <v>172</v>
      </c>
      <c r="D17" s="33" t="s">
        <v>87</v>
      </c>
      <c r="E17" s="26" t="s">
        <v>95</v>
      </c>
      <c r="F17" s="13">
        <v>23429.1</v>
      </c>
      <c r="G17" s="13">
        <v>724.6</v>
      </c>
      <c r="H17" s="42">
        <f t="shared" si="3"/>
        <v>24153.699999999997</v>
      </c>
      <c r="I17" s="42">
        <v>6015.4</v>
      </c>
      <c r="J17" s="42">
        <f t="shared" si="4"/>
        <v>24.904672990059495</v>
      </c>
      <c r="K17" s="42"/>
      <c r="L17" s="42"/>
      <c r="M17" s="42"/>
      <c r="N17" s="13">
        <v>0</v>
      </c>
      <c r="O17" s="13">
        <v>0</v>
      </c>
      <c r="P17" s="42">
        <f t="shared" si="5"/>
        <v>0</v>
      </c>
      <c r="Q17" s="13">
        <v>0</v>
      </c>
      <c r="R17" s="13">
        <v>0</v>
      </c>
      <c r="S17" s="16">
        <f t="shared" si="0"/>
        <v>0</v>
      </c>
      <c r="T17" s="40">
        <f t="shared" si="1"/>
        <v>23429.1</v>
      </c>
      <c r="U17" s="40">
        <f t="shared" si="2"/>
        <v>724.6</v>
      </c>
      <c r="V17" s="40">
        <f t="shared" si="7"/>
        <v>24153.699999999997</v>
      </c>
    </row>
    <row r="18" spans="1:22" s="18" customFormat="1" ht="249" customHeight="1">
      <c r="A18" s="100"/>
      <c r="B18" s="55"/>
      <c r="C18" s="7" t="s">
        <v>193</v>
      </c>
      <c r="D18" s="12" t="s">
        <v>194</v>
      </c>
      <c r="E18" s="12" t="s">
        <v>95</v>
      </c>
      <c r="F18" s="15">
        <v>0</v>
      </c>
      <c r="G18" s="15">
        <v>5861.6</v>
      </c>
      <c r="H18" s="42">
        <f>G18+F18</f>
        <v>5861.6</v>
      </c>
      <c r="I18" s="42">
        <v>0</v>
      </c>
      <c r="J18" s="42">
        <v>0</v>
      </c>
      <c r="K18" s="42"/>
      <c r="L18" s="42"/>
      <c r="M18" s="42"/>
      <c r="N18" s="13"/>
      <c r="O18" s="13"/>
      <c r="P18" s="42"/>
      <c r="Q18" s="13"/>
      <c r="R18" s="13"/>
      <c r="S18" s="16"/>
      <c r="T18" s="40">
        <f>F18+N18+Q18</f>
        <v>0</v>
      </c>
      <c r="U18" s="40">
        <f>G18+O18+R18</f>
        <v>5861.6</v>
      </c>
      <c r="V18" s="40">
        <f>T18+U18</f>
        <v>5861.6</v>
      </c>
    </row>
    <row r="19" spans="1:22" s="18" customFormat="1" ht="249" customHeight="1">
      <c r="A19" s="101"/>
      <c r="B19" s="55"/>
      <c r="C19" s="7" t="s">
        <v>196</v>
      </c>
      <c r="D19" s="12" t="s">
        <v>195</v>
      </c>
      <c r="E19" s="12" t="s">
        <v>95</v>
      </c>
      <c r="F19" s="15">
        <v>0</v>
      </c>
      <c r="G19" s="15">
        <v>0</v>
      </c>
      <c r="H19" s="42">
        <v>0</v>
      </c>
      <c r="I19" s="42">
        <v>0</v>
      </c>
      <c r="J19" s="42">
        <v>0</v>
      </c>
      <c r="K19" s="42"/>
      <c r="L19" s="42"/>
      <c r="M19" s="42"/>
      <c r="N19" s="13">
        <v>0</v>
      </c>
      <c r="O19" s="13">
        <v>0</v>
      </c>
      <c r="P19" s="42">
        <v>0</v>
      </c>
      <c r="Q19" s="13">
        <v>36496</v>
      </c>
      <c r="R19" s="13">
        <v>1129</v>
      </c>
      <c r="S19" s="16">
        <f>R19+Q19</f>
        <v>37625</v>
      </c>
      <c r="T19" s="40">
        <f>F19+N19+Q19</f>
        <v>36496</v>
      </c>
      <c r="U19" s="40">
        <f>G19+O19+R19</f>
        <v>1129</v>
      </c>
      <c r="V19" s="40">
        <f>T19+U19</f>
        <v>37625</v>
      </c>
    </row>
    <row r="20" spans="1:22" s="18" customFormat="1" ht="175.5" customHeight="1">
      <c r="A20" s="92" t="s">
        <v>27</v>
      </c>
      <c r="B20" s="55">
        <v>11</v>
      </c>
      <c r="C20" s="55" t="s">
        <v>128</v>
      </c>
      <c r="D20" s="12" t="s">
        <v>91</v>
      </c>
      <c r="E20" s="12" t="s">
        <v>96</v>
      </c>
      <c r="F20" s="15">
        <v>74697.600000000006</v>
      </c>
      <c r="G20" s="15">
        <v>2310.1999999999998</v>
      </c>
      <c r="H20" s="42">
        <f t="shared" si="3"/>
        <v>77007.8</v>
      </c>
      <c r="I20" s="42">
        <v>0</v>
      </c>
      <c r="J20" s="42">
        <f t="shared" si="4"/>
        <v>0</v>
      </c>
      <c r="K20" s="42">
        <v>73825.2</v>
      </c>
      <c r="L20" s="42">
        <v>73825.2</v>
      </c>
      <c r="M20" s="42">
        <f>L20/K20*100</f>
        <v>100</v>
      </c>
      <c r="N20" s="13">
        <v>12977.3</v>
      </c>
      <c r="O20" s="13">
        <v>401.4</v>
      </c>
      <c r="P20" s="42">
        <f t="shared" si="5"/>
        <v>13378.699999999999</v>
      </c>
      <c r="Q20" s="13">
        <v>8353.4</v>
      </c>
      <c r="R20" s="13">
        <v>258.39999999999998</v>
      </c>
      <c r="S20" s="16">
        <f t="shared" si="0"/>
        <v>8611.7999999999993</v>
      </c>
      <c r="T20" s="40">
        <f t="shared" si="1"/>
        <v>96028.3</v>
      </c>
      <c r="U20" s="40">
        <f t="shared" si="2"/>
        <v>2970</v>
      </c>
      <c r="V20" s="40">
        <f t="shared" si="7"/>
        <v>98998.3</v>
      </c>
    </row>
    <row r="21" spans="1:22" ht="262.5" customHeight="1">
      <c r="A21" s="100"/>
      <c r="B21" s="7">
        <v>12</v>
      </c>
      <c r="C21" s="7" t="s">
        <v>129</v>
      </c>
      <c r="D21" s="19" t="s">
        <v>90</v>
      </c>
      <c r="E21" s="19" t="s">
        <v>96</v>
      </c>
      <c r="F21" s="12">
        <v>6229.3</v>
      </c>
      <c r="G21" s="33">
        <v>1099.29</v>
      </c>
      <c r="H21" s="42">
        <f t="shared" si="3"/>
        <v>7328.59</v>
      </c>
      <c r="I21" s="42">
        <v>3461.3</v>
      </c>
      <c r="J21" s="42">
        <f t="shared" si="4"/>
        <v>47.230094738551351</v>
      </c>
      <c r="K21" s="42">
        <v>4121.7</v>
      </c>
      <c r="L21" s="42">
        <v>4121.7</v>
      </c>
      <c r="M21" s="42">
        <f t="shared" ref="M21:M22" si="8">L21/K21*100</f>
        <v>100</v>
      </c>
      <c r="N21" s="33">
        <v>0</v>
      </c>
      <c r="O21" s="35">
        <v>0</v>
      </c>
      <c r="P21" s="42">
        <f t="shared" si="5"/>
        <v>0</v>
      </c>
      <c r="Q21" s="33">
        <v>0</v>
      </c>
      <c r="R21" s="60">
        <v>0</v>
      </c>
      <c r="S21" s="59">
        <f t="shared" si="0"/>
        <v>0</v>
      </c>
      <c r="T21" s="40">
        <f t="shared" si="1"/>
        <v>6229.3</v>
      </c>
      <c r="U21" s="40">
        <f t="shared" si="2"/>
        <v>1099.29</v>
      </c>
      <c r="V21" s="40">
        <f t="shared" si="7"/>
        <v>7328.59</v>
      </c>
    </row>
    <row r="22" spans="1:22" ht="378" customHeight="1">
      <c r="A22" s="100"/>
      <c r="B22" s="7">
        <v>13</v>
      </c>
      <c r="C22" s="7" t="s">
        <v>130</v>
      </c>
      <c r="D22" s="19" t="s">
        <v>108</v>
      </c>
      <c r="E22" s="19" t="s">
        <v>100</v>
      </c>
      <c r="F22" s="11">
        <v>2247.1999999999998</v>
      </c>
      <c r="G22" s="56">
        <v>2582.3000000000002</v>
      </c>
      <c r="H22" s="42">
        <f t="shared" si="3"/>
        <v>4829.5</v>
      </c>
      <c r="I22" s="42">
        <v>0</v>
      </c>
      <c r="J22" s="42">
        <f t="shared" si="4"/>
        <v>0</v>
      </c>
      <c r="K22" s="42">
        <v>4829.5</v>
      </c>
      <c r="L22" s="42">
        <v>4829.5</v>
      </c>
      <c r="M22" s="42">
        <f t="shared" si="8"/>
        <v>100</v>
      </c>
      <c r="N22" s="33">
        <v>0</v>
      </c>
      <c r="O22" s="35">
        <v>0</v>
      </c>
      <c r="P22" s="42">
        <f t="shared" ref="P22" si="9">O22+N22</f>
        <v>0</v>
      </c>
      <c r="Q22" s="33">
        <v>0</v>
      </c>
      <c r="R22" s="60">
        <v>0</v>
      </c>
      <c r="S22" s="59">
        <f t="shared" ref="S22" si="10">Q22+R22</f>
        <v>0</v>
      </c>
      <c r="T22" s="40">
        <f t="shared" si="1"/>
        <v>2247.1999999999998</v>
      </c>
      <c r="U22" s="40">
        <f t="shared" si="2"/>
        <v>2582.3000000000002</v>
      </c>
      <c r="V22" s="40">
        <f t="shared" si="7"/>
        <v>4829.5</v>
      </c>
    </row>
    <row r="23" spans="1:22" s="18" customFormat="1" ht="190.5" customHeight="1">
      <c r="A23" s="100"/>
      <c r="B23" s="7">
        <v>14</v>
      </c>
      <c r="C23" s="7" t="s">
        <v>175</v>
      </c>
      <c r="D23" s="12" t="s">
        <v>89</v>
      </c>
      <c r="E23" s="12" t="s">
        <v>96</v>
      </c>
      <c r="F23" s="15">
        <v>0</v>
      </c>
      <c r="G23" s="15">
        <v>0</v>
      </c>
      <c r="H23" s="42">
        <f t="shared" si="3"/>
        <v>0</v>
      </c>
      <c r="I23" s="42">
        <v>0</v>
      </c>
      <c r="J23" s="42">
        <v>0</v>
      </c>
      <c r="K23" s="42"/>
      <c r="L23" s="42"/>
      <c r="M23" s="42"/>
      <c r="N23" s="13">
        <v>25000</v>
      </c>
      <c r="O23" s="13">
        <v>773.2</v>
      </c>
      <c r="P23" s="42">
        <f t="shared" si="5"/>
        <v>25773.200000000001</v>
      </c>
      <c r="Q23" s="13">
        <v>34000</v>
      </c>
      <c r="R23" s="13">
        <v>1051.5</v>
      </c>
      <c r="S23" s="16">
        <f>Q23+R23</f>
        <v>35051.5</v>
      </c>
      <c r="T23" s="40">
        <f t="shared" si="1"/>
        <v>59000</v>
      </c>
      <c r="U23" s="40">
        <f t="shared" si="2"/>
        <v>1824.7</v>
      </c>
      <c r="V23" s="40">
        <f t="shared" si="7"/>
        <v>60824.7</v>
      </c>
    </row>
    <row r="24" spans="1:22" s="48" customFormat="1" ht="33">
      <c r="A24" s="45" t="s">
        <v>22</v>
      </c>
      <c r="B24" s="45"/>
      <c r="C24" s="45"/>
      <c r="D24" s="46"/>
      <c r="E24" s="46"/>
      <c r="F24" s="47">
        <f>SUM(F8:F23)</f>
        <v>1415019.1000000003</v>
      </c>
      <c r="G24" s="47">
        <f>SUM(G8:G23)</f>
        <v>304319.78999999992</v>
      </c>
      <c r="H24" s="47">
        <f>SUM(H8:H23)</f>
        <v>1719338.8900000004</v>
      </c>
      <c r="I24" s="47">
        <f>SUM(I8:I23)</f>
        <v>626608</v>
      </c>
      <c r="J24" s="79">
        <f>I24/H24*100</f>
        <v>36.444705790375039</v>
      </c>
      <c r="K24" s="47">
        <f>SUM(K8:K23)</f>
        <v>408552.4</v>
      </c>
      <c r="L24" s="47">
        <f>SUM(L8:L23)</f>
        <v>408552.4</v>
      </c>
      <c r="M24" s="47">
        <f t="shared" ref="M24" si="11">SUM(M8:M23)</f>
        <v>400</v>
      </c>
      <c r="N24" s="47">
        <f t="shared" ref="N24:V24" si="12">SUM(N8:N23)</f>
        <v>326923.59999999998</v>
      </c>
      <c r="O24" s="47">
        <f t="shared" si="12"/>
        <v>105639.79999999999</v>
      </c>
      <c r="P24" s="47">
        <f t="shared" si="12"/>
        <v>432563.39999999997</v>
      </c>
      <c r="Q24" s="47">
        <f t="shared" si="12"/>
        <v>374045.6</v>
      </c>
      <c r="R24" s="47">
        <f t="shared" si="12"/>
        <v>106900</v>
      </c>
      <c r="S24" s="47">
        <f t="shared" si="12"/>
        <v>480945.59999999992</v>
      </c>
      <c r="T24" s="47">
        <f t="shared" si="12"/>
        <v>2115988.2999999998</v>
      </c>
      <c r="U24" s="47">
        <f t="shared" si="12"/>
        <v>516859.58999999991</v>
      </c>
      <c r="V24" s="47">
        <f t="shared" si="12"/>
        <v>2632847.8899999997</v>
      </c>
    </row>
    <row r="25" spans="1:22" s="50" customFormat="1" ht="33">
      <c r="A25" s="87" t="s">
        <v>185</v>
      </c>
      <c r="B25" s="88"/>
      <c r="C25" s="88"/>
      <c r="D25" s="88"/>
      <c r="E25" s="88"/>
      <c r="F25" s="88"/>
      <c r="G25" s="88"/>
      <c r="H25" s="88"/>
      <c r="I25" s="88"/>
      <c r="J25" s="88"/>
      <c r="K25" s="88"/>
      <c r="L25" s="88"/>
      <c r="M25" s="88"/>
      <c r="N25" s="88"/>
      <c r="O25" s="88"/>
      <c r="P25" s="88"/>
      <c r="Q25" s="88"/>
      <c r="R25" s="88"/>
      <c r="S25" s="88"/>
      <c r="T25" s="88"/>
      <c r="U25" s="88"/>
      <c r="V25" s="88"/>
    </row>
    <row r="26" spans="1:22" s="18" customFormat="1" ht="262.5" customHeight="1">
      <c r="A26" s="92" t="s">
        <v>28</v>
      </c>
      <c r="B26" s="7">
        <v>15</v>
      </c>
      <c r="C26" s="7" t="s">
        <v>176</v>
      </c>
      <c r="D26" s="37" t="s">
        <v>76</v>
      </c>
      <c r="E26" s="17" t="s">
        <v>93</v>
      </c>
      <c r="F26" s="15">
        <v>0</v>
      </c>
      <c r="G26" s="15">
        <v>0</v>
      </c>
      <c r="H26" s="16">
        <f>F26+G26</f>
        <v>0</v>
      </c>
      <c r="I26" s="16">
        <v>0</v>
      </c>
      <c r="J26" s="16">
        <v>0</v>
      </c>
      <c r="K26" s="12"/>
      <c r="L26" s="12"/>
      <c r="M26" s="12"/>
      <c r="N26" s="13">
        <v>115654.8</v>
      </c>
      <c r="O26" s="13">
        <v>0</v>
      </c>
      <c r="P26" s="16">
        <f t="shared" ref="P26:P30" si="13">N26+O26</f>
        <v>115654.8</v>
      </c>
      <c r="Q26" s="13">
        <v>0</v>
      </c>
      <c r="R26" s="13">
        <v>0</v>
      </c>
      <c r="S26" s="16">
        <f t="shared" ref="S26:S30" si="14">R26+Q26</f>
        <v>0</v>
      </c>
      <c r="T26" s="40">
        <f t="shared" ref="T26:U32" si="15">F26+N26+Q26</f>
        <v>115654.8</v>
      </c>
      <c r="U26" s="40">
        <f t="shared" si="15"/>
        <v>0</v>
      </c>
      <c r="V26" s="40">
        <f t="shared" ref="V26:V32" si="16">T26+U26</f>
        <v>115654.8</v>
      </c>
    </row>
    <row r="27" spans="1:22" s="18" customFormat="1" ht="242.25" customHeight="1">
      <c r="A27" s="100"/>
      <c r="B27" s="7">
        <v>16</v>
      </c>
      <c r="C27" s="7" t="s">
        <v>177</v>
      </c>
      <c r="D27" s="34" t="s">
        <v>12</v>
      </c>
      <c r="E27" s="17" t="s">
        <v>93</v>
      </c>
      <c r="F27" s="15">
        <v>0</v>
      </c>
      <c r="G27" s="15">
        <v>0</v>
      </c>
      <c r="H27" s="16">
        <f t="shared" ref="H27:H31" si="17">F27+G27</f>
        <v>0</v>
      </c>
      <c r="I27" s="16">
        <v>0</v>
      </c>
      <c r="J27" s="16">
        <v>0</v>
      </c>
      <c r="K27" s="12"/>
      <c r="L27" s="12"/>
      <c r="M27" s="12"/>
      <c r="N27" s="13">
        <v>245822.4</v>
      </c>
      <c r="O27" s="13">
        <v>0</v>
      </c>
      <c r="P27" s="16">
        <f t="shared" si="13"/>
        <v>245822.4</v>
      </c>
      <c r="Q27" s="13">
        <v>0</v>
      </c>
      <c r="R27" s="13">
        <v>0</v>
      </c>
      <c r="S27" s="16">
        <f t="shared" si="14"/>
        <v>0</v>
      </c>
      <c r="T27" s="40">
        <f t="shared" si="15"/>
        <v>245822.4</v>
      </c>
      <c r="U27" s="40">
        <f t="shared" si="15"/>
        <v>0</v>
      </c>
      <c r="V27" s="40">
        <f t="shared" si="16"/>
        <v>245822.4</v>
      </c>
    </row>
    <row r="28" spans="1:22" s="18" customFormat="1" ht="152.25" customHeight="1">
      <c r="A28" s="101"/>
      <c r="B28" s="7">
        <v>17</v>
      </c>
      <c r="C28" s="7" t="s">
        <v>166</v>
      </c>
      <c r="D28" s="37" t="s">
        <v>77</v>
      </c>
      <c r="E28" s="17" t="s">
        <v>93</v>
      </c>
      <c r="F28" s="15">
        <v>125799.4</v>
      </c>
      <c r="G28" s="15">
        <v>24367.25</v>
      </c>
      <c r="H28" s="16">
        <f t="shared" si="17"/>
        <v>150166.65</v>
      </c>
      <c r="I28" s="16">
        <v>77386.3</v>
      </c>
      <c r="J28" s="16">
        <f t="shared" ref="J28:J33" si="18">I28/H28*100</f>
        <v>51.533612822820515</v>
      </c>
      <c r="K28" s="12"/>
      <c r="L28" s="12"/>
      <c r="M28" s="12"/>
      <c r="N28" s="13">
        <v>113623.8</v>
      </c>
      <c r="O28" s="13">
        <v>44009.7</v>
      </c>
      <c r="P28" s="16">
        <f t="shared" si="13"/>
        <v>157633.5</v>
      </c>
      <c r="Q28" s="13">
        <v>113153.5</v>
      </c>
      <c r="R28" s="13">
        <v>52776.5</v>
      </c>
      <c r="S28" s="16">
        <f t="shared" si="14"/>
        <v>165930</v>
      </c>
      <c r="T28" s="40">
        <f t="shared" si="15"/>
        <v>352576.7</v>
      </c>
      <c r="U28" s="40">
        <f t="shared" si="15"/>
        <v>121153.45</v>
      </c>
      <c r="V28" s="40">
        <f t="shared" si="16"/>
        <v>473730.15</v>
      </c>
    </row>
    <row r="29" spans="1:22" s="18" customFormat="1" ht="168" customHeight="1">
      <c r="A29" s="34" t="s">
        <v>29</v>
      </c>
      <c r="B29" s="7">
        <v>18</v>
      </c>
      <c r="C29" s="7" t="s">
        <v>162</v>
      </c>
      <c r="D29" s="34" t="s">
        <v>8</v>
      </c>
      <c r="E29" s="17" t="s">
        <v>93</v>
      </c>
      <c r="F29" s="13">
        <v>63936.7</v>
      </c>
      <c r="G29" s="13">
        <v>0</v>
      </c>
      <c r="H29" s="16">
        <f t="shared" si="17"/>
        <v>63936.7</v>
      </c>
      <c r="I29" s="16">
        <v>0</v>
      </c>
      <c r="J29" s="16">
        <f t="shared" si="18"/>
        <v>0</v>
      </c>
      <c r="K29" s="12"/>
      <c r="L29" s="12"/>
      <c r="M29" s="12"/>
      <c r="N29" s="13">
        <v>72930.399999999994</v>
      </c>
      <c r="O29" s="13">
        <v>0</v>
      </c>
      <c r="P29" s="16">
        <f t="shared" si="13"/>
        <v>72930.399999999994</v>
      </c>
      <c r="Q29" s="13">
        <v>56779.5</v>
      </c>
      <c r="R29" s="13">
        <v>0</v>
      </c>
      <c r="S29" s="16">
        <f t="shared" si="14"/>
        <v>56779.5</v>
      </c>
      <c r="T29" s="40">
        <f t="shared" si="15"/>
        <v>193646.59999999998</v>
      </c>
      <c r="U29" s="40">
        <f t="shared" si="15"/>
        <v>0</v>
      </c>
      <c r="V29" s="40">
        <f t="shared" si="16"/>
        <v>193646.59999999998</v>
      </c>
    </row>
    <row r="30" spans="1:22" s="18" customFormat="1" ht="409.5">
      <c r="A30" s="34" t="s">
        <v>30</v>
      </c>
      <c r="B30" s="7">
        <v>19</v>
      </c>
      <c r="C30" s="7" t="s">
        <v>163</v>
      </c>
      <c r="D30" s="37" t="s">
        <v>78</v>
      </c>
      <c r="E30" s="17" t="s">
        <v>93</v>
      </c>
      <c r="F30" s="13">
        <v>164043.4</v>
      </c>
      <c r="G30" s="13">
        <v>0</v>
      </c>
      <c r="H30" s="16">
        <f t="shared" si="17"/>
        <v>164043.4</v>
      </c>
      <c r="I30" s="16">
        <v>0</v>
      </c>
      <c r="J30" s="16">
        <f t="shared" si="18"/>
        <v>0</v>
      </c>
      <c r="K30" s="12"/>
      <c r="L30" s="12"/>
      <c r="M30" s="12"/>
      <c r="N30" s="13">
        <v>287470.3</v>
      </c>
      <c r="O30" s="13">
        <v>0</v>
      </c>
      <c r="P30" s="16">
        <f t="shared" si="13"/>
        <v>287470.3</v>
      </c>
      <c r="Q30" s="13">
        <v>116647.9</v>
      </c>
      <c r="R30" s="13">
        <v>0</v>
      </c>
      <c r="S30" s="16">
        <f t="shared" si="14"/>
        <v>116647.9</v>
      </c>
      <c r="T30" s="40">
        <f t="shared" si="15"/>
        <v>568161.6</v>
      </c>
      <c r="U30" s="40">
        <f t="shared" si="15"/>
        <v>0</v>
      </c>
      <c r="V30" s="40">
        <f t="shared" si="16"/>
        <v>568161.6</v>
      </c>
    </row>
    <row r="31" spans="1:22" s="18" customFormat="1" ht="330">
      <c r="A31" s="34" t="s">
        <v>31</v>
      </c>
      <c r="B31" s="7">
        <v>20</v>
      </c>
      <c r="C31" s="7" t="s">
        <v>165</v>
      </c>
      <c r="D31" s="10" t="s">
        <v>79</v>
      </c>
      <c r="E31" s="17" t="s">
        <v>93</v>
      </c>
      <c r="F31" s="13">
        <v>107093.2</v>
      </c>
      <c r="G31" s="13">
        <v>18898.8</v>
      </c>
      <c r="H31" s="16">
        <f t="shared" si="17"/>
        <v>125992</v>
      </c>
      <c r="I31" s="16">
        <v>0</v>
      </c>
      <c r="J31" s="16">
        <f t="shared" si="18"/>
        <v>0</v>
      </c>
      <c r="K31" s="12"/>
      <c r="L31" s="12"/>
      <c r="M31" s="12"/>
      <c r="N31" s="13">
        <v>107093.2</v>
      </c>
      <c r="O31" s="13">
        <v>18898.8</v>
      </c>
      <c r="P31" s="16">
        <f>N31+O31</f>
        <v>125992</v>
      </c>
      <c r="Q31" s="13">
        <v>0</v>
      </c>
      <c r="R31" s="13">
        <v>0</v>
      </c>
      <c r="S31" s="16">
        <f>R31+Q31</f>
        <v>0</v>
      </c>
      <c r="T31" s="40">
        <f t="shared" si="15"/>
        <v>214186.4</v>
      </c>
      <c r="U31" s="40">
        <f t="shared" si="15"/>
        <v>37797.599999999999</v>
      </c>
      <c r="V31" s="40">
        <f t="shared" si="16"/>
        <v>251984</v>
      </c>
    </row>
    <row r="32" spans="1:22" s="18" customFormat="1" ht="363">
      <c r="A32" s="34" t="s">
        <v>53</v>
      </c>
      <c r="B32" s="7">
        <v>21</v>
      </c>
      <c r="C32" s="7" t="s">
        <v>167</v>
      </c>
      <c r="D32" s="10" t="s">
        <v>9</v>
      </c>
      <c r="E32" s="17" t="s">
        <v>93</v>
      </c>
      <c r="F32" s="13">
        <v>102410</v>
      </c>
      <c r="G32" s="13">
        <v>3167.3</v>
      </c>
      <c r="H32" s="16">
        <f>F32+G32</f>
        <v>105577.3</v>
      </c>
      <c r="I32" s="16">
        <v>0</v>
      </c>
      <c r="J32" s="16">
        <f t="shared" si="18"/>
        <v>0</v>
      </c>
      <c r="K32" s="12"/>
      <c r="L32" s="12"/>
      <c r="M32" s="12"/>
      <c r="N32" s="13">
        <v>345787</v>
      </c>
      <c r="O32" s="13">
        <v>10694.4</v>
      </c>
      <c r="P32" s="16">
        <v>356481.4</v>
      </c>
      <c r="Q32" s="13">
        <v>96698.4</v>
      </c>
      <c r="R32" s="13">
        <v>2990.7</v>
      </c>
      <c r="S32" s="16">
        <v>99689.099999999991</v>
      </c>
      <c r="T32" s="40">
        <f t="shared" si="15"/>
        <v>544895.4</v>
      </c>
      <c r="U32" s="40">
        <f t="shared" si="15"/>
        <v>16852.400000000001</v>
      </c>
      <c r="V32" s="40">
        <f t="shared" si="16"/>
        <v>561747.80000000005</v>
      </c>
    </row>
    <row r="33" spans="1:22" s="48" customFormat="1" ht="33">
      <c r="A33" s="45" t="s">
        <v>32</v>
      </c>
      <c r="B33" s="45"/>
      <c r="C33" s="45"/>
      <c r="D33" s="46"/>
      <c r="E33" s="46"/>
      <c r="F33" s="47">
        <f>SUM(F26:F32)</f>
        <v>563282.69999999995</v>
      </c>
      <c r="G33" s="47">
        <f t="shared" ref="G33:V33" si="19">SUM(G26:G32)</f>
        <v>46433.350000000006</v>
      </c>
      <c r="H33" s="47">
        <f t="shared" si="19"/>
        <v>609716.05000000005</v>
      </c>
      <c r="I33" s="47">
        <f t="shared" si="19"/>
        <v>77386.3</v>
      </c>
      <c r="J33" s="78">
        <f t="shared" si="18"/>
        <v>12.692186797444482</v>
      </c>
      <c r="K33" s="47">
        <f t="shared" si="19"/>
        <v>0</v>
      </c>
      <c r="L33" s="47">
        <f t="shared" si="19"/>
        <v>0</v>
      </c>
      <c r="M33" s="47">
        <f t="shared" si="19"/>
        <v>0</v>
      </c>
      <c r="N33" s="47">
        <f t="shared" si="19"/>
        <v>1288381.8999999999</v>
      </c>
      <c r="O33" s="47">
        <f>SUM(O26:O32)</f>
        <v>73602.899999999994</v>
      </c>
      <c r="P33" s="47">
        <f t="shared" si="19"/>
        <v>1361984.7999999998</v>
      </c>
      <c r="Q33" s="47">
        <f t="shared" si="19"/>
        <v>383279.30000000005</v>
      </c>
      <c r="R33" s="47">
        <f t="shared" si="19"/>
        <v>55767.199999999997</v>
      </c>
      <c r="S33" s="47">
        <f t="shared" si="19"/>
        <v>439046.5</v>
      </c>
      <c r="T33" s="47">
        <f t="shared" si="19"/>
        <v>2234943.9</v>
      </c>
      <c r="U33" s="47">
        <f t="shared" si="19"/>
        <v>175803.44999999998</v>
      </c>
      <c r="V33" s="47">
        <f t="shared" si="19"/>
        <v>2410747.35</v>
      </c>
    </row>
    <row r="34" spans="1:22" s="50" customFormat="1" ht="33">
      <c r="A34" s="87" t="s">
        <v>60</v>
      </c>
      <c r="B34" s="88"/>
      <c r="C34" s="88"/>
      <c r="D34" s="88"/>
      <c r="E34" s="88"/>
      <c r="F34" s="88"/>
      <c r="G34" s="88"/>
      <c r="H34" s="88"/>
      <c r="I34" s="88"/>
      <c r="J34" s="88"/>
      <c r="K34" s="88"/>
      <c r="L34" s="88"/>
      <c r="M34" s="88"/>
      <c r="N34" s="88"/>
      <c r="O34" s="88"/>
      <c r="P34" s="88"/>
      <c r="Q34" s="88"/>
      <c r="R34" s="88"/>
      <c r="S34" s="88"/>
      <c r="T34" s="88"/>
      <c r="U34" s="88"/>
      <c r="V34" s="88"/>
    </row>
    <row r="35" spans="1:22" s="18" customFormat="1" ht="201.75" customHeight="1">
      <c r="A35" s="107" t="s">
        <v>33</v>
      </c>
      <c r="B35" s="7">
        <v>22</v>
      </c>
      <c r="C35" s="7" t="s">
        <v>136</v>
      </c>
      <c r="D35" s="24" t="s">
        <v>34</v>
      </c>
      <c r="E35" s="12" t="s">
        <v>97</v>
      </c>
      <c r="F35" s="13">
        <v>40784.400000000001</v>
      </c>
      <c r="G35" s="13">
        <v>1261.4000000000001</v>
      </c>
      <c r="H35" s="16">
        <f t="shared" ref="H35:H48" si="20">F35+G35</f>
        <v>42045.8</v>
      </c>
      <c r="I35" s="16">
        <v>18524.5</v>
      </c>
      <c r="J35" s="16">
        <f>I35/H35*100</f>
        <v>44.057908280969798</v>
      </c>
      <c r="K35" s="16">
        <v>42045.8</v>
      </c>
      <c r="L35" s="16">
        <v>42045.8</v>
      </c>
      <c r="M35" s="16">
        <f>L35/K35*100</f>
        <v>100</v>
      </c>
      <c r="N35" s="13">
        <v>0</v>
      </c>
      <c r="O35" s="13">
        <v>0</v>
      </c>
      <c r="P35" s="16">
        <f>N35+O35</f>
        <v>0</v>
      </c>
      <c r="Q35" s="13">
        <v>0</v>
      </c>
      <c r="R35" s="13">
        <v>0</v>
      </c>
      <c r="S35" s="16">
        <f t="shared" ref="S35:S46" si="21">R35+Q35</f>
        <v>0</v>
      </c>
      <c r="T35" s="40">
        <f t="shared" ref="T35:T48" si="22">F35+N35+Q35</f>
        <v>40784.400000000001</v>
      </c>
      <c r="U35" s="40">
        <f t="shared" ref="U35:U48" si="23">G35+O35+R35</f>
        <v>1261.4000000000001</v>
      </c>
      <c r="V35" s="40">
        <f t="shared" ref="V35:V48" si="24">T35+U35</f>
        <v>42045.8</v>
      </c>
    </row>
    <row r="36" spans="1:22" s="18" customFormat="1" ht="138" customHeight="1">
      <c r="A36" s="107"/>
      <c r="B36" s="7">
        <v>23</v>
      </c>
      <c r="C36" s="7" t="s">
        <v>154</v>
      </c>
      <c r="D36" s="24" t="s">
        <v>35</v>
      </c>
      <c r="E36" s="12" t="s">
        <v>97</v>
      </c>
      <c r="F36" s="13">
        <v>7914.6</v>
      </c>
      <c r="G36" s="13">
        <v>244.8</v>
      </c>
      <c r="H36" s="16">
        <f t="shared" si="20"/>
        <v>8159.4000000000005</v>
      </c>
      <c r="I36" s="16">
        <v>4495.2</v>
      </c>
      <c r="J36" s="16">
        <f>I36/H36*100</f>
        <v>55.092286197514518</v>
      </c>
      <c r="K36" s="16"/>
      <c r="L36" s="16"/>
      <c r="M36" s="16"/>
      <c r="N36" s="13">
        <v>0</v>
      </c>
      <c r="O36" s="13">
        <v>0</v>
      </c>
      <c r="P36" s="16">
        <f t="shared" ref="P36:P47" si="25">N36+O36</f>
        <v>0</v>
      </c>
      <c r="Q36" s="13">
        <v>0</v>
      </c>
      <c r="R36" s="13">
        <v>0</v>
      </c>
      <c r="S36" s="16">
        <f t="shared" si="21"/>
        <v>0</v>
      </c>
      <c r="T36" s="40">
        <f t="shared" si="22"/>
        <v>7914.6</v>
      </c>
      <c r="U36" s="40">
        <f t="shared" si="23"/>
        <v>244.8</v>
      </c>
      <c r="V36" s="40">
        <f t="shared" si="24"/>
        <v>8159.4000000000005</v>
      </c>
    </row>
    <row r="37" spans="1:22" s="18" customFormat="1" ht="138" customHeight="1">
      <c r="A37" s="107"/>
      <c r="B37" s="7">
        <v>24</v>
      </c>
      <c r="C37" s="75" t="s">
        <v>134</v>
      </c>
      <c r="D37" s="21" t="s">
        <v>71</v>
      </c>
      <c r="E37" s="17" t="s">
        <v>97</v>
      </c>
      <c r="F37" s="22">
        <v>274841.8</v>
      </c>
      <c r="G37" s="15">
        <v>32334.3</v>
      </c>
      <c r="H37" s="16">
        <f t="shared" si="20"/>
        <v>307176.09999999998</v>
      </c>
      <c r="I37" s="16">
        <v>55040.5</v>
      </c>
      <c r="J37" s="16">
        <f t="shared" ref="J37:J49" si="26">I37/H37*100</f>
        <v>17.918223455535767</v>
      </c>
      <c r="K37" s="16">
        <v>307176.09999999998</v>
      </c>
      <c r="L37" s="16">
        <v>307176.09999999998</v>
      </c>
      <c r="M37" s="16">
        <f t="shared" ref="M37:M49" si="27">L37/K37*100</f>
        <v>100</v>
      </c>
      <c r="N37" s="33">
        <v>253890.1</v>
      </c>
      <c r="O37" s="15">
        <v>126670.5</v>
      </c>
      <c r="P37" s="16">
        <f t="shared" si="25"/>
        <v>380560.6</v>
      </c>
      <c r="Q37" s="33">
        <v>0</v>
      </c>
      <c r="R37" s="11">
        <v>0</v>
      </c>
      <c r="S37" s="16">
        <f t="shared" si="21"/>
        <v>0</v>
      </c>
      <c r="T37" s="40">
        <f t="shared" si="22"/>
        <v>528731.9</v>
      </c>
      <c r="U37" s="40">
        <f t="shared" si="23"/>
        <v>159004.79999999999</v>
      </c>
      <c r="V37" s="40">
        <f t="shared" si="24"/>
        <v>687736.7</v>
      </c>
    </row>
    <row r="38" spans="1:22" s="18" customFormat="1" ht="172.5" customHeight="1">
      <c r="A38" s="107"/>
      <c r="B38" s="7">
        <v>25</v>
      </c>
      <c r="C38" s="7" t="s">
        <v>178</v>
      </c>
      <c r="D38" s="25" t="s">
        <v>70</v>
      </c>
      <c r="E38" s="12" t="s">
        <v>97</v>
      </c>
      <c r="F38" s="13">
        <v>0</v>
      </c>
      <c r="G38" s="13">
        <v>0</v>
      </c>
      <c r="H38" s="16">
        <f t="shared" si="20"/>
        <v>0</v>
      </c>
      <c r="I38" s="16">
        <v>0</v>
      </c>
      <c r="J38" s="16">
        <v>0</v>
      </c>
      <c r="K38" s="16"/>
      <c r="L38" s="16"/>
      <c r="M38" s="16"/>
      <c r="N38" s="12">
        <v>127543.1</v>
      </c>
      <c r="O38" s="13">
        <v>3944.6</v>
      </c>
      <c r="P38" s="16">
        <f t="shared" si="25"/>
        <v>131487.70000000001</v>
      </c>
      <c r="Q38" s="12">
        <v>123807.8</v>
      </c>
      <c r="R38" s="13">
        <v>3829.1</v>
      </c>
      <c r="S38" s="16">
        <f t="shared" si="21"/>
        <v>127636.90000000001</v>
      </c>
      <c r="T38" s="40">
        <f t="shared" si="22"/>
        <v>251350.90000000002</v>
      </c>
      <c r="U38" s="40">
        <f t="shared" si="23"/>
        <v>7773.7</v>
      </c>
      <c r="V38" s="40">
        <f t="shared" si="24"/>
        <v>259124.60000000003</v>
      </c>
    </row>
    <row r="39" spans="1:22" s="18" customFormat="1" ht="237" customHeight="1">
      <c r="A39" s="92" t="s">
        <v>38</v>
      </c>
      <c r="B39" s="7">
        <v>26</v>
      </c>
      <c r="C39" s="7" t="s">
        <v>135</v>
      </c>
      <c r="D39" s="10" t="s">
        <v>72</v>
      </c>
      <c r="E39" s="12" t="s">
        <v>97</v>
      </c>
      <c r="F39" s="12">
        <v>11887</v>
      </c>
      <c r="G39" s="12">
        <v>2097.6999999999998</v>
      </c>
      <c r="H39" s="16">
        <f t="shared" si="20"/>
        <v>13984.7</v>
      </c>
      <c r="I39" s="16">
        <v>0</v>
      </c>
      <c r="J39" s="16">
        <f t="shared" si="26"/>
        <v>0</v>
      </c>
      <c r="K39" s="16">
        <v>13984.7</v>
      </c>
      <c r="L39" s="16">
        <v>13984.7</v>
      </c>
      <c r="M39" s="16">
        <f t="shared" si="27"/>
        <v>100</v>
      </c>
      <c r="N39" s="13">
        <v>0</v>
      </c>
      <c r="O39" s="13">
        <v>0</v>
      </c>
      <c r="P39" s="16">
        <f t="shared" si="25"/>
        <v>0</v>
      </c>
      <c r="Q39" s="13">
        <v>0</v>
      </c>
      <c r="R39" s="13">
        <v>0</v>
      </c>
      <c r="S39" s="16">
        <f t="shared" si="21"/>
        <v>0</v>
      </c>
      <c r="T39" s="40">
        <f t="shared" si="22"/>
        <v>11887</v>
      </c>
      <c r="U39" s="40">
        <f t="shared" si="23"/>
        <v>2097.6999999999998</v>
      </c>
      <c r="V39" s="40">
        <f t="shared" si="24"/>
        <v>13984.7</v>
      </c>
    </row>
    <row r="40" spans="1:22" s="18" customFormat="1" ht="153.75" customHeight="1">
      <c r="A40" s="100"/>
      <c r="B40" s="7">
        <v>27</v>
      </c>
      <c r="C40" s="7" t="s">
        <v>155</v>
      </c>
      <c r="D40" s="10" t="s">
        <v>102</v>
      </c>
      <c r="E40" s="12" t="s">
        <v>97</v>
      </c>
      <c r="F40" s="12">
        <v>16244</v>
      </c>
      <c r="G40" s="12">
        <v>502.4</v>
      </c>
      <c r="H40" s="16">
        <f t="shared" si="20"/>
        <v>16746.400000000001</v>
      </c>
      <c r="I40" s="16">
        <v>16746.400000000001</v>
      </c>
      <c r="J40" s="16">
        <f t="shared" si="26"/>
        <v>100</v>
      </c>
      <c r="K40" s="16"/>
      <c r="L40" s="16"/>
      <c r="M40" s="16"/>
      <c r="N40" s="33">
        <v>0</v>
      </c>
      <c r="O40" s="33">
        <v>0</v>
      </c>
      <c r="P40" s="16">
        <f t="shared" ref="P40" si="28">N40+O40</f>
        <v>0</v>
      </c>
      <c r="Q40" s="33">
        <v>0</v>
      </c>
      <c r="R40" s="33">
        <v>0</v>
      </c>
      <c r="S40" s="16">
        <f t="shared" ref="S40" si="29">R40+Q40</f>
        <v>0</v>
      </c>
      <c r="T40" s="40">
        <f t="shared" si="22"/>
        <v>16244</v>
      </c>
      <c r="U40" s="40">
        <f t="shared" si="23"/>
        <v>502.4</v>
      </c>
      <c r="V40" s="40">
        <f t="shared" ref="V40" si="30">T40+U40</f>
        <v>16746.400000000001</v>
      </c>
    </row>
    <row r="41" spans="1:22" s="23" customFormat="1" ht="147.6" customHeight="1">
      <c r="A41" s="100"/>
      <c r="B41" s="7">
        <v>28</v>
      </c>
      <c r="C41" s="7" t="s">
        <v>156</v>
      </c>
      <c r="D41" s="34" t="s">
        <v>36</v>
      </c>
      <c r="E41" s="12" t="s">
        <v>97</v>
      </c>
      <c r="F41" s="33">
        <v>8122</v>
      </c>
      <c r="G41" s="33">
        <v>251.2</v>
      </c>
      <c r="H41" s="16">
        <f t="shared" si="20"/>
        <v>8373.2000000000007</v>
      </c>
      <c r="I41" s="16">
        <v>8373.2000000000007</v>
      </c>
      <c r="J41" s="16">
        <f t="shared" si="26"/>
        <v>100</v>
      </c>
      <c r="K41" s="16"/>
      <c r="L41" s="16"/>
      <c r="M41" s="16"/>
      <c r="N41" s="33">
        <v>0</v>
      </c>
      <c r="O41" s="33">
        <v>0</v>
      </c>
      <c r="P41" s="16">
        <f t="shared" si="25"/>
        <v>0</v>
      </c>
      <c r="Q41" s="33">
        <v>0</v>
      </c>
      <c r="R41" s="33">
        <v>0</v>
      </c>
      <c r="S41" s="16">
        <f t="shared" si="21"/>
        <v>0</v>
      </c>
      <c r="T41" s="40">
        <f t="shared" si="22"/>
        <v>8122</v>
      </c>
      <c r="U41" s="40">
        <f t="shared" si="23"/>
        <v>251.2</v>
      </c>
      <c r="V41" s="40">
        <f t="shared" si="24"/>
        <v>8373.2000000000007</v>
      </c>
    </row>
    <row r="42" spans="1:22" s="23" customFormat="1" ht="147.75" customHeight="1">
      <c r="A42" s="100"/>
      <c r="B42" s="7">
        <v>29</v>
      </c>
      <c r="C42" s="7" t="s">
        <v>157</v>
      </c>
      <c r="D42" s="24" t="s">
        <v>37</v>
      </c>
      <c r="E42" s="12" t="s">
        <v>97</v>
      </c>
      <c r="F42" s="33">
        <v>209252.8</v>
      </c>
      <c r="G42" s="33">
        <v>6471.7</v>
      </c>
      <c r="H42" s="16">
        <f t="shared" si="20"/>
        <v>215724.5</v>
      </c>
      <c r="I42" s="16">
        <v>164178.1</v>
      </c>
      <c r="J42" s="16">
        <f t="shared" si="26"/>
        <v>76.105449311506106</v>
      </c>
      <c r="K42" s="16"/>
      <c r="L42" s="16"/>
      <c r="M42" s="16"/>
      <c r="N42" s="33">
        <v>0</v>
      </c>
      <c r="O42" s="33">
        <v>0</v>
      </c>
      <c r="P42" s="16">
        <f t="shared" si="25"/>
        <v>0</v>
      </c>
      <c r="Q42" s="33">
        <v>0</v>
      </c>
      <c r="R42" s="33">
        <v>0</v>
      </c>
      <c r="S42" s="16">
        <f t="shared" si="21"/>
        <v>0</v>
      </c>
      <c r="T42" s="40">
        <f t="shared" si="22"/>
        <v>209252.8</v>
      </c>
      <c r="U42" s="40">
        <f t="shared" si="23"/>
        <v>6471.7</v>
      </c>
      <c r="V42" s="40">
        <f t="shared" si="24"/>
        <v>215724.5</v>
      </c>
    </row>
    <row r="43" spans="1:22" s="23" customFormat="1" ht="231" customHeight="1">
      <c r="A43" s="101"/>
      <c r="B43" s="7">
        <v>30</v>
      </c>
      <c r="C43" s="7" t="s">
        <v>188</v>
      </c>
      <c r="D43" s="24" t="s">
        <v>189</v>
      </c>
      <c r="E43" s="12" t="s">
        <v>97</v>
      </c>
      <c r="F43" s="33">
        <v>0</v>
      </c>
      <c r="G43" s="33">
        <v>1000</v>
      </c>
      <c r="H43" s="16">
        <f t="shared" ref="H43:H44" si="31">F43+G43</f>
        <v>1000</v>
      </c>
      <c r="I43" s="16">
        <v>0</v>
      </c>
      <c r="J43" s="16">
        <f t="shared" ref="J43" si="32">I43/H43*100</f>
        <v>0</v>
      </c>
      <c r="K43" s="16"/>
      <c r="L43" s="16"/>
      <c r="M43" s="16"/>
      <c r="N43" s="33">
        <v>0</v>
      </c>
      <c r="O43" s="33">
        <v>0</v>
      </c>
      <c r="P43" s="16">
        <f t="shared" ref="P43" si="33">N43+O43</f>
        <v>0</v>
      </c>
      <c r="Q43" s="33">
        <v>0</v>
      </c>
      <c r="R43" s="33">
        <v>0</v>
      </c>
      <c r="S43" s="16">
        <f t="shared" ref="S43" si="34">R43+Q43</f>
        <v>0</v>
      </c>
      <c r="T43" s="40">
        <f t="shared" ref="T43:T44" si="35">F43+N43+Q43</f>
        <v>0</v>
      </c>
      <c r="U43" s="40">
        <f t="shared" ref="U43:U44" si="36">G43+O43+R43</f>
        <v>1000</v>
      </c>
      <c r="V43" s="40">
        <f t="shared" ref="V43:V44" si="37">T43+U43</f>
        <v>1000</v>
      </c>
    </row>
    <row r="44" spans="1:22" s="23" customFormat="1" ht="231" customHeight="1">
      <c r="A44" s="85" t="s">
        <v>200</v>
      </c>
      <c r="B44" s="7"/>
      <c r="C44" s="7" t="s">
        <v>206</v>
      </c>
      <c r="D44" s="24" t="s">
        <v>201</v>
      </c>
      <c r="E44" s="12" t="s">
        <v>97</v>
      </c>
      <c r="F44" s="33">
        <v>0</v>
      </c>
      <c r="G44" s="33">
        <v>177.6</v>
      </c>
      <c r="H44" s="16">
        <f t="shared" si="31"/>
        <v>177.6</v>
      </c>
      <c r="I44" s="16"/>
      <c r="J44" s="16"/>
      <c r="K44" s="16"/>
      <c r="L44" s="16"/>
      <c r="M44" s="16"/>
      <c r="N44" s="33"/>
      <c r="O44" s="33"/>
      <c r="P44" s="16"/>
      <c r="Q44" s="33"/>
      <c r="R44" s="33"/>
      <c r="S44" s="16"/>
      <c r="T44" s="40">
        <f t="shared" si="35"/>
        <v>0</v>
      </c>
      <c r="U44" s="40">
        <f t="shared" si="36"/>
        <v>177.6</v>
      </c>
      <c r="V44" s="40">
        <f t="shared" si="37"/>
        <v>177.6</v>
      </c>
    </row>
    <row r="45" spans="1:22" s="18" customFormat="1" ht="144.75" customHeight="1">
      <c r="A45" s="107" t="s">
        <v>40</v>
      </c>
      <c r="B45" s="7">
        <v>31</v>
      </c>
      <c r="C45" s="7" t="s">
        <v>159</v>
      </c>
      <c r="D45" s="24" t="s">
        <v>158</v>
      </c>
      <c r="E45" s="12" t="s">
        <v>97</v>
      </c>
      <c r="F45" s="13">
        <v>12061.5</v>
      </c>
      <c r="G45" s="13">
        <v>373</v>
      </c>
      <c r="H45" s="16">
        <f t="shared" si="20"/>
        <v>12434.5</v>
      </c>
      <c r="I45" s="16">
        <v>0</v>
      </c>
      <c r="J45" s="16">
        <f t="shared" si="26"/>
        <v>0</v>
      </c>
      <c r="K45" s="16"/>
      <c r="L45" s="16"/>
      <c r="M45" s="16"/>
      <c r="N45" s="13">
        <v>0</v>
      </c>
      <c r="O45" s="13">
        <v>0</v>
      </c>
      <c r="P45" s="16">
        <f t="shared" si="25"/>
        <v>0</v>
      </c>
      <c r="Q45" s="13">
        <v>0</v>
      </c>
      <c r="R45" s="13">
        <v>0</v>
      </c>
      <c r="S45" s="16">
        <f t="shared" si="21"/>
        <v>0</v>
      </c>
      <c r="T45" s="40">
        <f t="shared" si="22"/>
        <v>12061.5</v>
      </c>
      <c r="U45" s="40">
        <f t="shared" si="23"/>
        <v>373</v>
      </c>
      <c r="V45" s="40">
        <f t="shared" si="24"/>
        <v>12434.5</v>
      </c>
    </row>
    <row r="46" spans="1:22" s="18" customFormat="1" ht="297.75" customHeight="1">
      <c r="A46" s="107"/>
      <c r="B46" s="7">
        <v>32</v>
      </c>
      <c r="C46" s="7" t="s">
        <v>137</v>
      </c>
      <c r="D46" s="24" t="s">
        <v>39</v>
      </c>
      <c r="E46" s="12" t="s">
        <v>97</v>
      </c>
      <c r="F46" s="13">
        <v>23478</v>
      </c>
      <c r="G46" s="13">
        <v>726.1</v>
      </c>
      <c r="H46" s="16">
        <f t="shared" si="20"/>
        <v>24204.1</v>
      </c>
      <c r="I46" s="16">
        <v>5176.8999999999996</v>
      </c>
      <c r="J46" s="16">
        <f t="shared" si="26"/>
        <v>21.388525084593105</v>
      </c>
      <c r="K46" s="16">
        <v>22003.7</v>
      </c>
      <c r="L46" s="16">
        <v>22003.7</v>
      </c>
      <c r="M46" s="16">
        <f t="shared" si="27"/>
        <v>100</v>
      </c>
      <c r="N46" s="13">
        <v>0</v>
      </c>
      <c r="O46" s="13">
        <v>0</v>
      </c>
      <c r="P46" s="16">
        <f t="shared" si="25"/>
        <v>0</v>
      </c>
      <c r="Q46" s="13">
        <v>0</v>
      </c>
      <c r="R46" s="13">
        <v>0</v>
      </c>
      <c r="S46" s="16">
        <f t="shared" si="21"/>
        <v>0</v>
      </c>
      <c r="T46" s="40">
        <f t="shared" si="22"/>
        <v>23478</v>
      </c>
      <c r="U46" s="40">
        <f t="shared" si="23"/>
        <v>726.1</v>
      </c>
      <c r="V46" s="40">
        <f t="shared" si="24"/>
        <v>24204.1</v>
      </c>
    </row>
    <row r="47" spans="1:22" s="18" customFormat="1" ht="246">
      <c r="A47" s="92" t="s">
        <v>42</v>
      </c>
      <c r="B47" s="7">
        <v>33</v>
      </c>
      <c r="C47" s="7" t="s">
        <v>160</v>
      </c>
      <c r="D47" s="28" t="s">
        <v>41</v>
      </c>
      <c r="E47" s="12" t="s">
        <v>97</v>
      </c>
      <c r="F47" s="13">
        <v>54094.6</v>
      </c>
      <c r="G47" s="13">
        <v>1673</v>
      </c>
      <c r="H47" s="16">
        <f t="shared" si="20"/>
        <v>55767.6</v>
      </c>
      <c r="I47" s="16">
        <v>55767.6</v>
      </c>
      <c r="J47" s="16">
        <f t="shared" si="26"/>
        <v>100</v>
      </c>
      <c r="K47" s="16"/>
      <c r="L47" s="16"/>
      <c r="M47" s="16"/>
      <c r="N47" s="13">
        <v>0</v>
      </c>
      <c r="O47" s="13">
        <v>0</v>
      </c>
      <c r="P47" s="16">
        <f t="shared" si="25"/>
        <v>0</v>
      </c>
      <c r="Q47" s="13">
        <v>0</v>
      </c>
      <c r="R47" s="13">
        <v>0</v>
      </c>
      <c r="S47" s="16">
        <f>R47+Q47</f>
        <v>0</v>
      </c>
      <c r="T47" s="40">
        <f t="shared" si="22"/>
        <v>54094.6</v>
      </c>
      <c r="U47" s="40">
        <f t="shared" si="23"/>
        <v>1673</v>
      </c>
      <c r="V47" s="40">
        <f t="shared" si="24"/>
        <v>55767.6</v>
      </c>
    </row>
    <row r="48" spans="1:22" s="18" customFormat="1" ht="187.5" customHeight="1">
      <c r="A48" s="101"/>
      <c r="B48" s="7"/>
      <c r="C48" s="7" t="s">
        <v>197</v>
      </c>
      <c r="D48" s="28" t="s">
        <v>198</v>
      </c>
      <c r="E48" s="12" t="s">
        <v>97</v>
      </c>
      <c r="F48" s="13">
        <v>0</v>
      </c>
      <c r="G48" s="13">
        <v>1316.5</v>
      </c>
      <c r="H48" s="16">
        <f t="shared" si="20"/>
        <v>1316.5</v>
      </c>
      <c r="I48" s="16"/>
      <c r="J48" s="16"/>
      <c r="K48" s="16"/>
      <c r="L48" s="16"/>
      <c r="M48" s="16"/>
      <c r="N48" s="13"/>
      <c r="O48" s="13"/>
      <c r="P48" s="16"/>
      <c r="Q48" s="13"/>
      <c r="R48" s="13"/>
      <c r="S48" s="16"/>
      <c r="T48" s="40">
        <f t="shared" si="22"/>
        <v>0</v>
      </c>
      <c r="U48" s="40">
        <f t="shared" si="23"/>
        <v>1316.5</v>
      </c>
      <c r="V48" s="40">
        <f t="shared" si="24"/>
        <v>1316.5</v>
      </c>
    </row>
    <row r="49" spans="1:22" s="48" customFormat="1" ht="33">
      <c r="A49" s="45" t="s">
        <v>43</v>
      </c>
      <c r="B49" s="45"/>
      <c r="C49" s="45"/>
      <c r="D49" s="46"/>
      <c r="E49" s="46"/>
      <c r="F49" s="47">
        <f>SUM(F35:F48)</f>
        <v>658680.69999999995</v>
      </c>
      <c r="G49" s="47">
        <f>SUM(G35:G48)</f>
        <v>48429.69999999999</v>
      </c>
      <c r="H49" s="47">
        <f>SUM(H35:H48)</f>
        <v>707110.40000000002</v>
      </c>
      <c r="I49" s="47">
        <f>SUM(I35:I48)</f>
        <v>328302.40000000002</v>
      </c>
      <c r="J49" s="78">
        <f t="shared" si="26"/>
        <v>46.428733052151408</v>
      </c>
      <c r="K49" s="47">
        <f>SUM(K35:K47)</f>
        <v>385210.3</v>
      </c>
      <c r="L49" s="47">
        <f t="shared" ref="L49:S49" si="38">SUM(L35:L47)</f>
        <v>385210.3</v>
      </c>
      <c r="M49" s="78">
        <f t="shared" si="27"/>
        <v>100</v>
      </c>
      <c r="N49" s="47">
        <f t="shared" si="38"/>
        <v>381433.2</v>
      </c>
      <c r="O49" s="47">
        <f>SUM(O35:O47)</f>
        <v>130615.1</v>
      </c>
      <c r="P49" s="47">
        <f t="shared" si="38"/>
        <v>512048.3</v>
      </c>
      <c r="Q49" s="47">
        <f t="shared" si="38"/>
        <v>123807.8</v>
      </c>
      <c r="R49" s="47">
        <f t="shared" si="38"/>
        <v>3829.1</v>
      </c>
      <c r="S49" s="47">
        <f t="shared" si="38"/>
        <v>127636.90000000001</v>
      </c>
      <c r="T49" s="47">
        <f>SUM(T35:T48)</f>
        <v>1163921.7000000002</v>
      </c>
      <c r="U49" s="47">
        <f t="shared" ref="U49:V49" si="39">SUM(U35:U48)</f>
        <v>182873.90000000005</v>
      </c>
      <c r="V49" s="47">
        <f t="shared" si="39"/>
        <v>1346795.6</v>
      </c>
    </row>
    <row r="50" spans="1:22" s="48" customFormat="1" ht="33">
      <c r="A50" s="87" t="s">
        <v>186</v>
      </c>
      <c r="B50" s="88"/>
      <c r="C50" s="88"/>
      <c r="D50" s="88"/>
      <c r="E50" s="88"/>
      <c r="F50" s="88"/>
      <c r="G50" s="88"/>
      <c r="H50" s="88"/>
      <c r="I50" s="88"/>
      <c r="J50" s="88"/>
      <c r="K50" s="88"/>
      <c r="L50" s="88"/>
      <c r="M50" s="88"/>
      <c r="N50" s="88"/>
      <c r="O50" s="88"/>
      <c r="P50" s="88"/>
      <c r="Q50" s="88"/>
      <c r="R50" s="88"/>
      <c r="S50" s="88"/>
      <c r="T50" s="88"/>
      <c r="U50" s="88"/>
      <c r="V50" s="88"/>
    </row>
    <row r="51" spans="1:22" s="18" customFormat="1" ht="165">
      <c r="A51" s="84" t="s">
        <v>45</v>
      </c>
      <c r="B51" s="7">
        <v>34</v>
      </c>
      <c r="C51" s="7" t="s">
        <v>138</v>
      </c>
      <c r="D51" s="10" t="s">
        <v>66</v>
      </c>
      <c r="E51" s="12" t="s">
        <v>5</v>
      </c>
      <c r="F51" s="12">
        <v>243355.2</v>
      </c>
      <c r="G51" s="12">
        <v>7526.5</v>
      </c>
      <c r="H51" s="16">
        <f>G51+F51</f>
        <v>250881.7</v>
      </c>
      <c r="I51" s="16">
        <v>0</v>
      </c>
      <c r="J51" s="16">
        <f>I51/H51*100</f>
        <v>0</v>
      </c>
      <c r="K51" s="16">
        <v>250881.7</v>
      </c>
      <c r="L51" s="16">
        <v>250881.7</v>
      </c>
      <c r="M51" s="16">
        <f>L51/K51*100</f>
        <v>100</v>
      </c>
      <c r="N51" s="12">
        <v>0</v>
      </c>
      <c r="O51" s="12">
        <v>0</v>
      </c>
      <c r="P51" s="16">
        <v>0</v>
      </c>
      <c r="Q51" s="12">
        <v>0</v>
      </c>
      <c r="R51" s="12">
        <v>0</v>
      </c>
      <c r="S51" s="16">
        <f>R51+Q51</f>
        <v>0</v>
      </c>
      <c r="T51" s="40">
        <f>F51+N51+Q51</f>
        <v>243355.2</v>
      </c>
      <c r="U51" s="40">
        <f>G51+O51+R51</f>
        <v>7526.5</v>
      </c>
      <c r="V51" s="40">
        <f>T51+U51</f>
        <v>250881.7</v>
      </c>
    </row>
    <row r="52" spans="1:22" s="18" customFormat="1" ht="178.5" customHeight="1">
      <c r="A52" s="92" t="s">
        <v>205</v>
      </c>
      <c r="B52" s="7"/>
      <c r="C52" s="7" t="s">
        <v>202</v>
      </c>
      <c r="D52" s="10" t="s">
        <v>203</v>
      </c>
      <c r="E52" s="12" t="s">
        <v>5</v>
      </c>
      <c r="F52" s="12">
        <v>541182.19999999995</v>
      </c>
      <c r="G52" s="12">
        <v>0</v>
      </c>
      <c r="H52" s="16">
        <f>G52+F52</f>
        <v>541182.19999999995</v>
      </c>
      <c r="I52" s="16">
        <v>0</v>
      </c>
      <c r="J52" s="16"/>
      <c r="K52" s="16"/>
      <c r="L52" s="16"/>
      <c r="M52" s="16"/>
      <c r="N52" s="12"/>
      <c r="O52" s="12"/>
      <c r="P52" s="16"/>
      <c r="Q52" s="12"/>
      <c r="R52" s="12"/>
      <c r="S52" s="16"/>
      <c r="T52" s="40">
        <f t="shared" ref="T52:U53" si="40">F52+N52+Q52</f>
        <v>541182.19999999995</v>
      </c>
      <c r="U52" s="40">
        <f t="shared" si="40"/>
        <v>0</v>
      </c>
      <c r="V52" s="40">
        <f>T52+U52</f>
        <v>541182.19999999995</v>
      </c>
    </row>
    <row r="53" spans="1:22" s="18" customFormat="1" ht="181.5" customHeight="1">
      <c r="A53" s="101"/>
      <c r="B53" s="7"/>
      <c r="C53" s="7" t="s">
        <v>204</v>
      </c>
      <c r="D53" s="10" t="s">
        <v>203</v>
      </c>
      <c r="E53" s="12" t="s">
        <v>5</v>
      </c>
      <c r="F53" s="12">
        <v>0</v>
      </c>
      <c r="G53" s="12">
        <v>16737.599999999999</v>
      </c>
      <c r="H53" s="16">
        <f>G53+F53</f>
        <v>16737.599999999999</v>
      </c>
      <c r="I53" s="16">
        <v>0</v>
      </c>
      <c r="J53" s="16"/>
      <c r="K53" s="16"/>
      <c r="L53" s="16"/>
      <c r="M53" s="16"/>
      <c r="N53" s="12"/>
      <c r="O53" s="12"/>
      <c r="P53" s="16"/>
      <c r="Q53" s="12"/>
      <c r="R53" s="12"/>
      <c r="S53" s="16"/>
      <c r="T53" s="40">
        <f t="shared" si="40"/>
        <v>0</v>
      </c>
      <c r="U53" s="40">
        <f t="shared" si="40"/>
        <v>16737.599999999999</v>
      </c>
      <c r="V53" s="40">
        <f>T53+U53</f>
        <v>16737.599999999999</v>
      </c>
    </row>
    <row r="54" spans="1:22" s="48" customFormat="1" ht="33">
      <c r="A54" s="45" t="s">
        <v>44</v>
      </c>
      <c r="B54" s="45"/>
      <c r="C54" s="45"/>
      <c r="D54" s="46"/>
      <c r="E54" s="46"/>
      <c r="F54" s="47">
        <f>SUM(F51:F53)</f>
        <v>784537.39999999991</v>
      </c>
      <c r="G54" s="47">
        <f t="shared" ref="G54:H54" si="41">SUM(G51:G53)</f>
        <v>24264.1</v>
      </c>
      <c r="H54" s="47">
        <f t="shared" si="41"/>
        <v>808801.49999999988</v>
      </c>
      <c r="I54" s="47">
        <f t="shared" ref="I54:S54" si="42">SUM(I51)</f>
        <v>0</v>
      </c>
      <c r="J54" s="78">
        <f>I54/H54*100</f>
        <v>0</v>
      </c>
      <c r="K54" s="47">
        <f t="shared" si="42"/>
        <v>250881.7</v>
      </c>
      <c r="L54" s="47">
        <f t="shared" si="42"/>
        <v>250881.7</v>
      </c>
      <c r="M54" s="78">
        <f>L54/K54*100</f>
        <v>100</v>
      </c>
      <c r="N54" s="47">
        <f t="shared" si="42"/>
        <v>0</v>
      </c>
      <c r="O54" s="47">
        <f>SUM(O51)</f>
        <v>0</v>
      </c>
      <c r="P54" s="47">
        <f t="shared" si="42"/>
        <v>0</v>
      </c>
      <c r="Q54" s="47">
        <f t="shared" si="42"/>
        <v>0</v>
      </c>
      <c r="R54" s="47">
        <f t="shared" si="42"/>
        <v>0</v>
      </c>
      <c r="S54" s="47">
        <f t="shared" si="42"/>
        <v>0</v>
      </c>
      <c r="T54" s="47">
        <f>SUM(T51:T53)</f>
        <v>784537.39999999991</v>
      </c>
      <c r="U54" s="47">
        <f>SUM(U51:U53)</f>
        <v>24264.1</v>
      </c>
      <c r="V54" s="47">
        <f>SUM(V51:V53)</f>
        <v>808801.49999999988</v>
      </c>
    </row>
    <row r="55" spans="1:22" s="48" customFormat="1" ht="33">
      <c r="A55" s="87" t="s">
        <v>61</v>
      </c>
      <c r="B55" s="88"/>
      <c r="C55" s="88"/>
      <c r="D55" s="88"/>
      <c r="E55" s="88"/>
      <c r="F55" s="88"/>
      <c r="G55" s="88"/>
      <c r="H55" s="88"/>
      <c r="I55" s="88"/>
      <c r="J55" s="88"/>
      <c r="K55" s="88"/>
      <c r="L55" s="88"/>
      <c r="M55" s="88"/>
      <c r="N55" s="88"/>
      <c r="O55" s="88"/>
      <c r="P55" s="88"/>
      <c r="Q55" s="88"/>
      <c r="R55" s="88"/>
      <c r="S55" s="88"/>
      <c r="T55" s="88"/>
      <c r="U55" s="88"/>
      <c r="V55" s="88"/>
    </row>
    <row r="56" spans="1:22" s="18" customFormat="1" ht="252" customHeight="1">
      <c r="A56" s="7" t="s">
        <v>47</v>
      </c>
      <c r="B56" s="8">
        <v>35</v>
      </c>
      <c r="C56" s="8" t="s">
        <v>179</v>
      </c>
      <c r="D56" s="12" t="s">
        <v>80</v>
      </c>
      <c r="E56" s="33" t="s">
        <v>98</v>
      </c>
      <c r="F56" s="13">
        <v>0</v>
      </c>
      <c r="G56" s="13">
        <v>0</v>
      </c>
      <c r="H56" s="16">
        <f>F56+G56</f>
        <v>0</v>
      </c>
      <c r="I56" s="16">
        <v>0</v>
      </c>
      <c r="J56" s="16">
        <v>0</v>
      </c>
      <c r="K56" s="16"/>
      <c r="L56" s="16"/>
      <c r="M56" s="16"/>
      <c r="N56" s="13">
        <v>33697.300000000003</v>
      </c>
      <c r="O56" s="13">
        <v>5946.6</v>
      </c>
      <c r="P56" s="16">
        <f>N56+O56</f>
        <v>39643.9</v>
      </c>
      <c r="Q56" s="13">
        <v>0</v>
      </c>
      <c r="R56" s="13">
        <v>0</v>
      </c>
      <c r="S56" s="16">
        <f>Q56+R56</f>
        <v>0</v>
      </c>
      <c r="T56" s="40">
        <f t="shared" ref="T56:U63" si="43">F56+N56+Q56</f>
        <v>33697.300000000003</v>
      </c>
      <c r="U56" s="40">
        <f t="shared" si="43"/>
        <v>5946.6</v>
      </c>
      <c r="V56" s="40">
        <f>T56+U56</f>
        <v>39643.9</v>
      </c>
    </row>
    <row r="57" spans="1:22" s="18" customFormat="1" ht="289.5" customHeight="1">
      <c r="A57" s="92" t="s">
        <v>49</v>
      </c>
      <c r="B57" s="82">
        <v>36</v>
      </c>
      <c r="C57" s="82" t="s">
        <v>190</v>
      </c>
      <c r="D57" s="19" t="s">
        <v>14</v>
      </c>
      <c r="E57" s="83" t="s">
        <v>98</v>
      </c>
      <c r="F57" s="83">
        <v>0</v>
      </c>
      <c r="G57" s="83">
        <v>0</v>
      </c>
      <c r="H57" s="16">
        <f>F57+G57</f>
        <v>0</v>
      </c>
      <c r="I57" s="16">
        <v>0</v>
      </c>
      <c r="J57" s="16">
        <v>0</v>
      </c>
      <c r="K57" s="16"/>
      <c r="L57" s="16"/>
      <c r="M57" s="16"/>
      <c r="N57" s="83">
        <v>110000</v>
      </c>
      <c r="O57" s="83">
        <v>19411.8</v>
      </c>
      <c r="P57" s="16">
        <f>N57+O57</f>
        <v>129411.8</v>
      </c>
      <c r="Q57" s="83">
        <v>1080431.24</v>
      </c>
      <c r="R57" s="83">
        <v>190664.3</v>
      </c>
      <c r="S57" s="16">
        <f>Q57+R57</f>
        <v>1271095.54</v>
      </c>
      <c r="T57" s="40">
        <f>F57+N57+Q57</f>
        <v>1190431.24</v>
      </c>
      <c r="U57" s="40">
        <f>G57+O57+R57</f>
        <v>210076.09999999998</v>
      </c>
      <c r="V57" s="40">
        <f>T57+U57</f>
        <v>1400507.3399999999</v>
      </c>
    </row>
    <row r="58" spans="1:22" s="18" customFormat="1" ht="272.25" customHeight="1">
      <c r="A58" s="101"/>
      <c r="B58" s="7">
        <v>37</v>
      </c>
      <c r="C58" s="7" t="s">
        <v>145</v>
      </c>
      <c r="D58" s="10" t="s">
        <v>191</v>
      </c>
      <c r="E58" s="12" t="s">
        <v>98</v>
      </c>
      <c r="F58" s="12">
        <v>0</v>
      </c>
      <c r="G58" s="12">
        <v>84030</v>
      </c>
      <c r="H58" s="16">
        <f>F58+G58</f>
        <v>84030</v>
      </c>
      <c r="I58" s="16">
        <v>0</v>
      </c>
      <c r="J58" s="16">
        <f t="shared" ref="J58:J63" si="44">I58/H58*100</f>
        <v>0</v>
      </c>
      <c r="K58" s="16">
        <v>84030</v>
      </c>
      <c r="L58" s="16">
        <v>0</v>
      </c>
      <c r="M58" s="16">
        <f>L58/K58*100</f>
        <v>0</v>
      </c>
      <c r="N58" s="12"/>
      <c r="O58" s="12"/>
      <c r="P58" s="16"/>
      <c r="Q58" s="12"/>
      <c r="R58" s="12"/>
      <c r="S58" s="16"/>
      <c r="T58" s="40">
        <f t="shared" si="43"/>
        <v>0</v>
      </c>
      <c r="U58" s="40">
        <f t="shared" si="43"/>
        <v>84030</v>
      </c>
      <c r="V58" s="40">
        <f>T58+U58</f>
        <v>84030</v>
      </c>
    </row>
    <row r="59" spans="1:22" s="18" customFormat="1" ht="198">
      <c r="A59" s="92" t="s">
        <v>46</v>
      </c>
      <c r="B59" s="8">
        <v>38</v>
      </c>
      <c r="C59" s="8" t="s">
        <v>146</v>
      </c>
      <c r="D59" s="10" t="s">
        <v>81</v>
      </c>
      <c r="E59" s="54" t="s">
        <v>101</v>
      </c>
      <c r="F59" s="12">
        <v>66627.600000000006</v>
      </c>
      <c r="G59" s="12">
        <v>0</v>
      </c>
      <c r="H59" s="16">
        <f t="shared" ref="H59:H62" si="45">F59+G59</f>
        <v>66627.600000000006</v>
      </c>
      <c r="I59" s="16">
        <v>60268</v>
      </c>
      <c r="J59" s="16">
        <f t="shared" si="44"/>
        <v>90.45500663388745</v>
      </c>
      <c r="K59" s="16"/>
      <c r="L59" s="16"/>
      <c r="M59" s="16"/>
      <c r="N59" s="12">
        <v>63227.7</v>
      </c>
      <c r="O59" s="12">
        <v>0</v>
      </c>
      <c r="P59" s="16">
        <f t="shared" ref="P59:P61" si="46">N59+O59</f>
        <v>63227.7</v>
      </c>
      <c r="Q59" s="12">
        <v>64127.6</v>
      </c>
      <c r="R59" s="12">
        <v>0</v>
      </c>
      <c r="S59" s="16">
        <f t="shared" ref="S59:S61" si="47">Q59+R59</f>
        <v>64127.6</v>
      </c>
      <c r="T59" s="40">
        <f t="shared" si="43"/>
        <v>193982.9</v>
      </c>
      <c r="U59" s="40">
        <f t="shared" si="43"/>
        <v>0</v>
      </c>
      <c r="V59" s="40">
        <f t="shared" ref="V59:V61" si="48">T59+U59</f>
        <v>193982.9</v>
      </c>
    </row>
    <row r="60" spans="1:22" s="18" customFormat="1" ht="338.25" customHeight="1">
      <c r="A60" s="93"/>
      <c r="B60" s="8">
        <v>39</v>
      </c>
      <c r="C60" s="8" t="s">
        <v>147</v>
      </c>
      <c r="D60" s="10" t="s">
        <v>82</v>
      </c>
      <c r="E60" s="54" t="s">
        <v>101</v>
      </c>
      <c r="F60" s="12">
        <v>46644</v>
      </c>
      <c r="G60" s="12">
        <v>0</v>
      </c>
      <c r="H60" s="16">
        <f t="shared" si="45"/>
        <v>46644</v>
      </c>
      <c r="I60" s="16">
        <v>46644</v>
      </c>
      <c r="J60" s="16">
        <f t="shared" si="44"/>
        <v>100</v>
      </c>
      <c r="K60" s="16"/>
      <c r="L60" s="16"/>
      <c r="M60" s="16"/>
      <c r="N60" s="12">
        <v>46644</v>
      </c>
      <c r="O60" s="12">
        <v>0</v>
      </c>
      <c r="P60" s="16">
        <f t="shared" si="46"/>
        <v>46644</v>
      </c>
      <c r="Q60" s="12">
        <v>50232</v>
      </c>
      <c r="R60" s="12">
        <v>0</v>
      </c>
      <c r="S60" s="16">
        <f t="shared" si="47"/>
        <v>50232</v>
      </c>
      <c r="T60" s="40">
        <f t="shared" si="43"/>
        <v>143520</v>
      </c>
      <c r="U60" s="40">
        <f t="shared" si="43"/>
        <v>0</v>
      </c>
      <c r="V60" s="40">
        <f t="shared" si="48"/>
        <v>143520</v>
      </c>
    </row>
    <row r="61" spans="1:22" s="18" customFormat="1" ht="198">
      <c r="A61" s="93"/>
      <c r="B61" s="8">
        <v>40</v>
      </c>
      <c r="C61" s="8" t="s">
        <v>148</v>
      </c>
      <c r="D61" s="10" t="s">
        <v>83</v>
      </c>
      <c r="E61" s="54" t="s">
        <v>101</v>
      </c>
      <c r="F61" s="12">
        <v>2259.1999999999998</v>
      </c>
      <c r="G61" s="12">
        <v>0</v>
      </c>
      <c r="H61" s="16">
        <f t="shared" si="45"/>
        <v>2259.1999999999998</v>
      </c>
      <c r="I61" s="16">
        <v>1129.5999999999999</v>
      </c>
      <c r="J61" s="16">
        <f t="shared" si="44"/>
        <v>50</v>
      </c>
      <c r="K61" s="16"/>
      <c r="L61" s="16"/>
      <c r="M61" s="16"/>
      <c r="N61" s="12">
        <v>2008.2</v>
      </c>
      <c r="O61" s="12">
        <v>0</v>
      </c>
      <c r="P61" s="16">
        <f t="shared" si="46"/>
        <v>2008.2</v>
      </c>
      <c r="Q61" s="12">
        <v>0</v>
      </c>
      <c r="R61" s="12">
        <v>0</v>
      </c>
      <c r="S61" s="16">
        <f t="shared" si="47"/>
        <v>0</v>
      </c>
      <c r="T61" s="40">
        <f t="shared" si="43"/>
        <v>4267.3999999999996</v>
      </c>
      <c r="U61" s="40">
        <f t="shared" si="43"/>
        <v>0</v>
      </c>
      <c r="V61" s="40">
        <f t="shared" si="48"/>
        <v>4267.3999999999996</v>
      </c>
    </row>
    <row r="62" spans="1:22" s="18" customFormat="1" ht="317.25" customHeight="1">
      <c r="A62" s="94"/>
      <c r="B62" s="8">
        <v>41</v>
      </c>
      <c r="C62" s="8" t="s">
        <v>149</v>
      </c>
      <c r="D62" s="12" t="s">
        <v>84</v>
      </c>
      <c r="E62" s="54" t="s">
        <v>101</v>
      </c>
      <c r="F62" s="13">
        <v>52908.9</v>
      </c>
      <c r="G62" s="12">
        <v>0</v>
      </c>
      <c r="H62" s="16">
        <f t="shared" si="45"/>
        <v>52908.9</v>
      </c>
      <c r="I62" s="16">
        <v>52646.5</v>
      </c>
      <c r="J62" s="16">
        <f t="shared" si="44"/>
        <v>99.504053193319081</v>
      </c>
      <c r="K62" s="16"/>
      <c r="L62" s="16"/>
      <c r="M62" s="16"/>
      <c r="N62" s="13">
        <v>52908.9</v>
      </c>
      <c r="O62" s="12">
        <v>0</v>
      </c>
      <c r="P62" s="16">
        <f>N62+O62</f>
        <v>52908.9</v>
      </c>
      <c r="Q62" s="13">
        <v>52908.9</v>
      </c>
      <c r="R62" s="12">
        <v>0</v>
      </c>
      <c r="S62" s="16">
        <f>Q62+R62</f>
        <v>52908.9</v>
      </c>
      <c r="T62" s="40">
        <f t="shared" si="43"/>
        <v>158726.70000000001</v>
      </c>
      <c r="U62" s="40">
        <f t="shared" si="43"/>
        <v>0</v>
      </c>
      <c r="V62" s="40">
        <f>T62+U62</f>
        <v>158726.70000000001</v>
      </c>
    </row>
    <row r="63" spans="1:22" s="18" customFormat="1" ht="165">
      <c r="A63" s="34" t="s">
        <v>52</v>
      </c>
      <c r="B63" s="8">
        <v>42</v>
      </c>
      <c r="C63" s="8" t="s">
        <v>139</v>
      </c>
      <c r="D63" s="14" t="s">
        <v>67</v>
      </c>
      <c r="E63" s="12" t="s">
        <v>5</v>
      </c>
      <c r="F63" s="13">
        <v>62734.9</v>
      </c>
      <c r="G63" s="13">
        <v>1940.3</v>
      </c>
      <c r="H63" s="16">
        <f>F63+G63</f>
        <v>64675.200000000004</v>
      </c>
      <c r="I63" s="16">
        <v>0</v>
      </c>
      <c r="J63" s="16">
        <f t="shared" si="44"/>
        <v>0</v>
      </c>
      <c r="K63" s="16">
        <v>64675.199999999997</v>
      </c>
      <c r="L63" s="12">
        <v>0</v>
      </c>
      <c r="M63" s="16">
        <f t="shared" ref="M63:M64" si="49">L63/K63*100</f>
        <v>0</v>
      </c>
      <c r="N63" s="13">
        <v>146833.79999999999</v>
      </c>
      <c r="O63" s="13">
        <v>4541.3</v>
      </c>
      <c r="P63" s="16">
        <f>N63+O63</f>
        <v>151375.09999999998</v>
      </c>
      <c r="Q63" s="13">
        <v>311753.09999999998</v>
      </c>
      <c r="R63" s="13">
        <v>9641.9</v>
      </c>
      <c r="S63" s="16">
        <f>Q63+R63</f>
        <v>321395</v>
      </c>
      <c r="T63" s="40">
        <f t="shared" si="43"/>
        <v>521321.79999999993</v>
      </c>
      <c r="U63" s="40">
        <f t="shared" si="43"/>
        <v>16123.5</v>
      </c>
      <c r="V63" s="40">
        <f>T63+U63</f>
        <v>537445.29999999993</v>
      </c>
    </row>
    <row r="64" spans="1:22" s="48" customFormat="1" ht="33">
      <c r="A64" s="45" t="s">
        <v>48</v>
      </c>
      <c r="B64" s="45"/>
      <c r="C64" s="45"/>
      <c r="D64" s="46"/>
      <c r="E64" s="46"/>
      <c r="F64" s="47">
        <f t="shared" ref="F64:V64" si="50">SUM(F56:F63)</f>
        <v>231174.6</v>
      </c>
      <c r="G64" s="47">
        <f>SUM(G56:G63)</f>
        <v>85970.3</v>
      </c>
      <c r="H64" s="47">
        <f>SUM(H56:H63)</f>
        <v>317144.90000000002</v>
      </c>
      <c r="I64" s="47">
        <f>SUM(I56:I63)</f>
        <v>160688.1</v>
      </c>
      <c r="J64" s="78">
        <f>I64/H64*100</f>
        <v>50.667092549809247</v>
      </c>
      <c r="K64" s="47">
        <f>SUM(K56:K63)</f>
        <v>148705.20000000001</v>
      </c>
      <c r="L64" s="47">
        <f t="shared" si="50"/>
        <v>0</v>
      </c>
      <c r="M64" s="78">
        <f t="shared" si="49"/>
        <v>0</v>
      </c>
      <c r="N64" s="47">
        <f t="shared" si="50"/>
        <v>455319.9</v>
      </c>
      <c r="O64" s="47">
        <f>SUM(O56:O63)</f>
        <v>29899.7</v>
      </c>
      <c r="P64" s="47">
        <f t="shared" si="50"/>
        <v>485219.60000000003</v>
      </c>
      <c r="Q64" s="47">
        <f t="shared" si="50"/>
        <v>1559452.8399999999</v>
      </c>
      <c r="R64" s="47">
        <f t="shared" si="50"/>
        <v>200306.19999999998</v>
      </c>
      <c r="S64" s="47">
        <f t="shared" si="50"/>
        <v>1759759.04</v>
      </c>
      <c r="T64" s="47">
        <f t="shared" si="50"/>
        <v>2245947.34</v>
      </c>
      <c r="U64" s="47">
        <f t="shared" si="50"/>
        <v>316176.19999999995</v>
      </c>
      <c r="V64" s="47">
        <f t="shared" si="50"/>
        <v>2562123.5399999996</v>
      </c>
    </row>
    <row r="65" spans="1:22" s="48" customFormat="1" ht="33">
      <c r="A65" s="87" t="s">
        <v>62</v>
      </c>
      <c r="B65" s="88"/>
      <c r="C65" s="88"/>
      <c r="D65" s="88"/>
      <c r="E65" s="88"/>
      <c r="F65" s="88"/>
      <c r="G65" s="88"/>
      <c r="H65" s="88"/>
      <c r="I65" s="88"/>
      <c r="J65" s="88"/>
      <c r="K65" s="88"/>
      <c r="L65" s="88"/>
      <c r="M65" s="88"/>
      <c r="N65" s="88"/>
      <c r="O65" s="88"/>
      <c r="P65" s="88"/>
      <c r="Q65" s="88"/>
      <c r="R65" s="88"/>
      <c r="S65" s="88"/>
      <c r="T65" s="88"/>
      <c r="U65" s="88"/>
      <c r="V65" s="88"/>
    </row>
    <row r="66" spans="1:22" s="44" customFormat="1" ht="231">
      <c r="A66" s="5" t="s">
        <v>51</v>
      </c>
      <c r="B66" s="8">
        <v>43</v>
      </c>
      <c r="C66" s="8" t="s">
        <v>132</v>
      </c>
      <c r="D66" s="4" t="s">
        <v>88</v>
      </c>
      <c r="E66" s="4" t="s">
        <v>99</v>
      </c>
      <c r="F66" s="13">
        <v>476296.1</v>
      </c>
      <c r="G66" s="12">
        <v>99000</v>
      </c>
      <c r="H66" s="16">
        <f>F66+G66</f>
        <v>575296.1</v>
      </c>
      <c r="I66" s="16">
        <v>13111.7</v>
      </c>
      <c r="J66" s="16">
        <f>I66/H66*100</f>
        <v>2.2791220034344057</v>
      </c>
      <c r="K66" s="16">
        <v>405000</v>
      </c>
      <c r="L66" s="16">
        <v>405000</v>
      </c>
      <c r="M66" s="16">
        <f>L66/K66*100</f>
        <v>100</v>
      </c>
      <c r="N66" s="13">
        <v>405000</v>
      </c>
      <c r="O66" s="12">
        <v>262000</v>
      </c>
      <c r="P66" s="16">
        <f>N66+O66</f>
        <v>667000</v>
      </c>
      <c r="Q66" s="13">
        <v>405000</v>
      </c>
      <c r="R66" s="12">
        <v>221000</v>
      </c>
      <c r="S66" s="16">
        <f>Q66+R66</f>
        <v>626000</v>
      </c>
      <c r="T66" s="40">
        <f t="shared" ref="T66:U67" si="51">F66+N66+Q66</f>
        <v>1286296.1000000001</v>
      </c>
      <c r="U66" s="40">
        <f t="shared" si="51"/>
        <v>582000</v>
      </c>
      <c r="V66" s="40">
        <f>T66+U66</f>
        <v>1868296.1</v>
      </c>
    </row>
    <row r="67" spans="1:22" s="44" customFormat="1" ht="330">
      <c r="A67" s="5" t="s">
        <v>112</v>
      </c>
      <c r="B67" s="8">
        <v>45</v>
      </c>
      <c r="C67" s="8" t="s">
        <v>180</v>
      </c>
      <c r="D67" s="4" t="s">
        <v>111</v>
      </c>
      <c r="E67" s="4" t="s">
        <v>99</v>
      </c>
      <c r="F67" s="13">
        <v>0</v>
      </c>
      <c r="G67" s="12">
        <v>166200</v>
      </c>
      <c r="H67" s="16">
        <f t="shared" ref="H67:H70" si="52">F67+G67</f>
        <v>166200</v>
      </c>
      <c r="I67" s="16">
        <v>0</v>
      </c>
      <c r="J67" s="16">
        <f t="shared" ref="J67:J68" si="53">I67/H67*100</f>
        <v>0</v>
      </c>
      <c r="K67" s="16"/>
      <c r="L67" s="16"/>
      <c r="M67" s="16"/>
      <c r="N67" s="13">
        <v>0</v>
      </c>
      <c r="O67" s="12">
        <v>166200</v>
      </c>
      <c r="P67" s="16">
        <f>SUM(N67:O67)</f>
        <v>166200</v>
      </c>
      <c r="Q67" s="13">
        <v>0</v>
      </c>
      <c r="R67" s="12">
        <v>166200</v>
      </c>
      <c r="S67" s="16">
        <f>SUM(Q67:R67)</f>
        <v>166200</v>
      </c>
      <c r="T67" s="40">
        <f t="shared" si="51"/>
        <v>0</v>
      </c>
      <c r="U67" s="40">
        <f t="shared" si="51"/>
        <v>498600</v>
      </c>
      <c r="V67" s="40">
        <f t="shared" ref="V67" si="54">T67+U67</f>
        <v>498600</v>
      </c>
    </row>
    <row r="68" spans="1:22" s="48" customFormat="1" ht="33">
      <c r="A68" s="64" t="s">
        <v>50</v>
      </c>
      <c r="B68" s="64"/>
      <c r="C68" s="64"/>
      <c r="D68" s="65"/>
      <c r="E68" s="65"/>
      <c r="F68" s="66">
        <f>SUM(F66:F67)</f>
        <v>476296.1</v>
      </c>
      <c r="G68" s="67">
        <f>SUM(G66:G67)</f>
        <v>265200</v>
      </c>
      <c r="H68" s="67">
        <f>SUM(H66:H67)</f>
        <v>741496.1</v>
      </c>
      <c r="I68" s="67">
        <f>SUM(I66:I67)</f>
        <v>13111.7</v>
      </c>
      <c r="J68" s="78">
        <f t="shared" si="53"/>
        <v>1.7682763267399519</v>
      </c>
      <c r="K68" s="67">
        <f>SUM(K66:K67)</f>
        <v>405000</v>
      </c>
      <c r="L68" s="67">
        <f>SUM(L66:L67)</f>
        <v>405000</v>
      </c>
      <c r="M68" s="78">
        <f t="shared" ref="M68" si="55">L68/K68*100</f>
        <v>100</v>
      </c>
      <c r="N68" s="66">
        <f t="shared" ref="N68:V68" si="56">SUM(N66:N67)</f>
        <v>405000</v>
      </c>
      <c r="O68" s="67">
        <f t="shared" si="56"/>
        <v>428200</v>
      </c>
      <c r="P68" s="67">
        <f t="shared" si="56"/>
        <v>833200</v>
      </c>
      <c r="Q68" s="66">
        <f t="shared" si="56"/>
        <v>405000</v>
      </c>
      <c r="R68" s="67">
        <f t="shared" si="56"/>
        <v>387200</v>
      </c>
      <c r="S68" s="67">
        <f t="shared" si="56"/>
        <v>792200</v>
      </c>
      <c r="T68" s="67">
        <f t="shared" si="56"/>
        <v>1286296.1000000001</v>
      </c>
      <c r="U68" s="67">
        <f t="shared" si="56"/>
        <v>1080600</v>
      </c>
      <c r="V68" s="67">
        <f t="shared" si="56"/>
        <v>2366896.1</v>
      </c>
    </row>
    <row r="69" spans="1:22" s="44" customFormat="1" ht="100.5" customHeight="1">
      <c r="A69" s="97" t="s">
        <v>115</v>
      </c>
      <c r="B69" s="98"/>
      <c r="C69" s="98"/>
      <c r="D69" s="98"/>
      <c r="E69" s="98"/>
      <c r="F69" s="98"/>
      <c r="G69" s="98"/>
      <c r="H69" s="98"/>
      <c r="I69" s="98"/>
      <c r="J69" s="98"/>
      <c r="K69" s="98"/>
      <c r="L69" s="98"/>
      <c r="M69" s="98"/>
      <c r="N69" s="98"/>
      <c r="O69" s="98"/>
      <c r="P69" s="98"/>
      <c r="Q69" s="98"/>
      <c r="R69" s="98"/>
      <c r="S69" s="98"/>
      <c r="T69" s="98"/>
      <c r="U69" s="98"/>
      <c r="V69" s="99"/>
    </row>
    <row r="70" spans="1:22" s="44" customFormat="1" ht="198">
      <c r="A70" s="5" t="s">
        <v>113</v>
      </c>
      <c r="B70" s="8">
        <v>46</v>
      </c>
      <c r="C70" s="8" t="s">
        <v>150</v>
      </c>
      <c r="D70" s="4" t="s">
        <v>114</v>
      </c>
      <c r="E70" s="4" t="s">
        <v>99</v>
      </c>
      <c r="F70" s="13">
        <v>563040</v>
      </c>
      <c r="G70" s="12">
        <f>568710.4-F70</f>
        <v>5670.4000000000233</v>
      </c>
      <c r="H70" s="16">
        <f t="shared" si="52"/>
        <v>568710.40000000002</v>
      </c>
      <c r="I70" s="86">
        <v>9603.65</v>
      </c>
      <c r="J70" s="16">
        <f>I70/H70*100</f>
        <v>1.6886714222212218</v>
      </c>
      <c r="K70" s="16">
        <v>0</v>
      </c>
      <c r="L70" s="16"/>
      <c r="M70" s="16"/>
      <c r="N70" s="13">
        <v>315449.7</v>
      </c>
      <c r="O70" s="12">
        <v>0</v>
      </c>
      <c r="P70" s="16">
        <f>SUM(N70:O70)</f>
        <v>315449.7</v>
      </c>
      <c r="Q70" s="12">
        <v>313166</v>
      </c>
      <c r="R70" s="12">
        <v>193714</v>
      </c>
      <c r="S70" s="16">
        <f>SUM(Q70:R70)</f>
        <v>506880</v>
      </c>
      <c r="T70" s="40">
        <f>F70+N70+Q70</f>
        <v>1191655.7</v>
      </c>
      <c r="U70" s="40">
        <f>G70+O70+R70</f>
        <v>199384.40000000002</v>
      </c>
      <c r="V70" s="40">
        <f>T70+U70</f>
        <v>1391040.1</v>
      </c>
    </row>
    <row r="71" spans="1:22" s="48" customFormat="1" ht="33">
      <c r="A71" s="45" t="s">
        <v>116</v>
      </c>
      <c r="B71" s="45"/>
      <c r="C71" s="45"/>
      <c r="D71" s="46"/>
      <c r="E71" s="46"/>
      <c r="F71" s="47">
        <f t="shared" ref="F71:V71" si="57">SUM(F70)</f>
        <v>563040</v>
      </c>
      <c r="G71" s="47">
        <f t="shared" si="57"/>
        <v>5670.4000000000233</v>
      </c>
      <c r="H71" s="47">
        <f t="shared" si="57"/>
        <v>568710.40000000002</v>
      </c>
      <c r="I71" s="47">
        <f>SUM(I70)</f>
        <v>9603.65</v>
      </c>
      <c r="J71" s="47">
        <f t="shared" ref="J71:M71" si="58">SUM(J70)</f>
        <v>1.6886714222212218</v>
      </c>
      <c r="K71" s="47">
        <f t="shared" si="58"/>
        <v>0</v>
      </c>
      <c r="L71" s="47">
        <f t="shared" si="58"/>
        <v>0</v>
      </c>
      <c r="M71" s="47">
        <f t="shared" si="58"/>
        <v>0</v>
      </c>
      <c r="N71" s="47">
        <f t="shared" si="57"/>
        <v>315449.7</v>
      </c>
      <c r="O71" s="47">
        <f t="shared" si="57"/>
        <v>0</v>
      </c>
      <c r="P71" s="47">
        <f t="shared" si="57"/>
        <v>315449.7</v>
      </c>
      <c r="Q71" s="47">
        <f t="shared" si="57"/>
        <v>313166</v>
      </c>
      <c r="R71" s="47">
        <f t="shared" si="57"/>
        <v>193714</v>
      </c>
      <c r="S71" s="47">
        <f>SUM(S70)</f>
        <v>506880</v>
      </c>
      <c r="T71" s="47">
        <f t="shared" si="57"/>
        <v>1191655.7</v>
      </c>
      <c r="U71" s="47">
        <f t="shared" si="57"/>
        <v>199384.40000000002</v>
      </c>
      <c r="V71" s="47">
        <f t="shared" si="57"/>
        <v>1391040.1</v>
      </c>
    </row>
    <row r="72" spans="1:22" s="48" customFormat="1" ht="33">
      <c r="A72" s="95" t="s">
        <v>187</v>
      </c>
      <c r="B72" s="88"/>
      <c r="C72" s="88"/>
      <c r="D72" s="88"/>
      <c r="E72" s="88"/>
      <c r="F72" s="88"/>
      <c r="G72" s="88"/>
      <c r="H72" s="88"/>
      <c r="I72" s="88"/>
      <c r="J72" s="88"/>
      <c r="K72" s="88"/>
      <c r="L72" s="88"/>
      <c r="M72" s="88"/>
      <c r="N72" s="88"/>
      <c r="O72" s="88"/>
      <c r="P72" s="88"/>
      <c r="Q72" s="88"/>
      <c r="R72" s="88"/>
      <c r="S72" s="88"/>
      <c r="T72" s="88"/>
      <c r="U72" s="88"/>
      <c r="V72" s="88"/>
    </row>
    <row r="73" spans="1:22" ht="144.75" customHeight="1">
      <c r="A73" s="92" t="s">
        <v>55</v>
      </c>
      <c r="B73" s="69">
        <v>47</v>
      </c>
      <c r="C73" s="69" t="s">
        <v>131</v>
      </c>
      <c r="D73" s="19" t="s">
        <v>103</v>
      </c>
      <c r="E73" s="54" t="s">
        <v>3</v>
      </c>
      <c r="F73" s="12">
        <v>45595.8</v>
      </c>
      <c r="G73" s="33">
        <v>6444.2</v>
      </c>
      <c r="H73" s="16">
        <f>F73+G73</f>
        <v>52040</v>
      </c>
      <c r="I73" s="16">
        <v>46609.16</v>
      </c>
      <c r="J73" s="16">
        <f>I73/H73*100</f>
        <v>89.564104534973097</v>
      </c>
      <c r="K73" s="16">
        <v>35584.9</v>
      </c>
      <c r="L73" s="16">
        <v>35584.9</v>
      </c>
      <c r="M73" s="16">
        <f>L73/K73*100</f>
        <v>100</v>
      </c>
      <c r="N73" s="33">
        <v>0</v>
      </c>
      <c r="O73" s="33">
        <v>0</v>
      </c>
      <c r="P73" s="16">
        <f>O73+N73</f>
        <v>0</v>
      </c>
      <c r="Q73" s="33">
        <v>0</v>
      </c>
      <c r="R73" s="33">
        <v>0</v>
      </c>
      <c r="S73" s="16">
        <f>R73+Q73</f>
        <v>0</v>
      </c>
      <c r="T73" s="40">
        <f>F73+N73+Q73</f>
        <v>45595.8</v>
      </c>
      <c r="U73" s="40">
        <f>G73+O73+R73</f>
        <v>6444.2</v>
      </c>
      <c r="V73" s="40">
        <f>T73+U73</f>
        <v>52040</v>
      </c>
    </row>
    <row r="74" spans="1:22" s="18" customFormat="1" ht="183.75" customHeight="1">
      <c r="A74" s="96"/>
      <c r="B74" s="69">
        <v>48</v>
      </c>
      <c r="C74" s="69" t="s">
        <v>181</v>
      </c>
      <c r="D74" s="10" t="s">
        <v>7</v>
      </c>
      <c r="E74" s="33" t="s">
        <v>3</v>
      </c>
      <c r="F74" s="12">
        <v>0</v>
      </c>
      <c r="G74" s="33">
        <v>0</v>
      </c>
      <c r="H74" s="16">
        <f>F74+G74</f>
        <v>0</v>
      </c>
      <c r="I74" s="16">
        <v>0</v>
      </c>
      <c r="J74" s="16">
        <v>0</v>
      </c>
      <c r="K74" s="16">
        <v>0</v>
      </c>
      <c r="L74" s="16">
        <v>0</v>
      </c>
      <c r="M74" s="16">
        <v>0</v>
      </c>
      <c r="N74" s="33">
        <v>0</v>
      </c>
      <c r="O74" s="33">
        <v>0</v>
      </c>
      <c r="P74" s="16">
        <f>O74+N74</f>
        <v>0</v>
      </c>
      <c r="Q74" s="33">
        <v>100000</v>
      </c>
      <c r="R74" s="33">
        <v>3092.8</v>
      </c>
      <c r="S74" s="16">
        <f>R74+Q74</f>
        <v>103092.8</v>
      </c>
      <c r="T74" s="40">
        <f>F74+N74+Q74</f>
        <v>100000</v>
      </c>
      <c r="U74" s="40">
        <f>G74+O74+R74</f>
        <v>3092.8</v>
      </c>
      <c r="V74" s="40">
        <f>T74+U74</f>
        <v>103092.8</v>
      </c>
    </row>
    <row r="75" spans="1:22" s="18" customFormat="1" ht="183.75" customHeight="1">
      <c r="A75" s="102"/>
      <c r="B75" s="69">
        <v>49</v>
      </c>
      <c r="C75" s="69" t="s">
        <v>161</v>
      </c>
      <c r="D75" s="10" t="s">
        <v>117</v>
      </c>
      <c r="E75" s="33" t="s">
        <v>3</v>
      </c>
      <c r="F75" s="12">
        <v>5000</v>
      </c>
      <c r="G75" s="33">
        <v>0</v>
      </c>
      <c r="H75" s="16">
        <v>5000</v>
      </c>
      <c r="I75" s="16">
        <v>371.55</v>
      </c>
      <c r="J75" s="16">
        <f t="shared" ref="J75:J77" si="59">I75/H75*100</f>
        <v>7.431</v>
      </c>
      <c r="K75" s="16">
        <v>5000</v>
      </c>
      <c r="L75" s="16">
        <v>5000</v>
      </c>
      <c r="M75" s="16">
        <v>0</v>
      </c>
      <c r="N75" s="33">
        <v>0</v>
      </c>
      <c r="O75" s="33">
        <v>0</v>
      </c>
      <c r="P75" s="16">
        <f>O75+N75</f>
        <v>0</v>
      </c>
      <c r="Q75" s="33">
        <v>0</v>
      </c>
      <c r="R75" s="33">
        <v>0</v>
      </c>
      <c r="S75" s="16">
        <v>0</v>
      </c>
      <c r="T75" s="40">
        <v>5000</v>
      </c>
      <c r="U75" s="40">
        <v>0</v>
      </c>
      <c r="V75" s="40">
        <f>T75+U75</f>
        <v>5000</v>
      </c>
    </row>
    <row r="76" spans="1:22" s="18" customFormat="1" ht="183.75" customHeight="1">
      <c r="A76" s="103"/>
      <c r="B76" s="69"/>
      <c r="C76" s="69" t="s">
        <v>199</v>
      </c>
      <c r="D76" s="10" t="s">
        <v>194</v>
      </c>
      <c r="E76" s="33" t="s">
        <v>3</v>
      </c>
      <c r="F76" s="12">
        <v>0</v>
      </c>
      <c r="G76" s="33">
        <v>9911.2000000000007</v>
      </c>
      <c r="H76" s="16">
        <f>G76+F76</f>
        <v>9911.2000000000007</v>
      </c>
      <c r="I76" s="16">
        <v>0</v>
      </c>
      <c r="J76" s="16">
        <v>0</v>
      </c>
      <c r="K76" s="16">
        <v>0</v>
      </c>
      <c r="L76" s="16">
        <v>0</v>
      </c>
      <c r="M76" s="16">
        <v>0</v>
      </c>
      <c r="N76" s="33">
        <v>0</v>
      </c>
      <c r="O76" s="33">
        <v>0</v>
      </c>
      <c r="P76" s="16">
        <v>0</v>
      </c>
      <c r="Q76" s="33">
        <v>0</v>
      </c>
      <c r="R76" s="33">
        <v>0</v>
      </c>
      <c r="S76" s="16">
        <v>0</v>
      </c>
      <c r="T76" s="40">
        <v>0</v>
      </c>
      <c r="U76" s="40">
        <f>G76</f>
        <v>9911.2000000000007</v>
      </c>
      <c r="V76" s="40">
        <f>T76+U76</f>
        <v>9911.2000000000007</v>
      </c>
    </row>
    <row r="77" spans="1:22" s="48" customFormat="1" ht="33">
      <c r="A77" s="70" t="s">
        <v>54</v>
      </c>
      <c r="B77" s="45"/>
      <c r="C77" s="45"/>
      <c r="D77" s="46"/>
      <c r="E77" s="46"/>
      <c r="F77" s="47">
        <f>SUM(F73:F76)</f>
        <v>50595.8</v>
      </c>
      <c r="G77" s="47">
        <f>SUM(G73:G76)</f>
        <v>16355.400000000001</v>
      </c>
      <c r="H77" s="47">
        <f>SUM(H73:H76)</f>
        <v>66951.199999999997</v>
      </c>
      <c r="I77" s="47">
        <f>SUM(I73:I76)</f>
        <v>46980.710000000006</v>
      </c>
      <c r="J77" s="78">
        <f t="shared" si="59"/>
        <v>70.171572727598615</v>
      </c>
      <c r="K77" s="47">
        <f>SUM(K73:K76)</f>
        <v>40584.9</v>
      </c>
      <c r="L77" s="47">
        <f>SUM(L73:L76)</f>
        <v>40584.9</v>
      </c>
      <c r="M77" s="78">
        <f t="shared" ref="M77" si="60">L77/K77*100</f>
        <v>100</v>
      </c>
      <c r="N77" s="47">
        <f>SUM(N73:N76)</f>
        <v>0</v>
      </c>
      <c r="O77" s="47">
        <f>SUM(O73:O76)</f>
        <v>0</v>
      </c>
      <c r="P77" s="47">
        <f t="shared" ref="P77" si="61">SUM(P73:P75)</f>
        <v>0</v>
      </c>
      <c r="Q77" s="47">
        <f>SUM(Q73:Q76)</f>
        <v>100000</v>
      </c>
      <c r="R77" s="47">
        <f>SUM(R73:R76)</f>
        <v>3092.8</v>
      </c>
      <c r="S77" s="47">
        <f>SUM(S73:S75)</f>
        <v>103092.8</v>
      </c>
      <c r="T77" s="47">
        <f>SUM(T73:T76)</f>
        <v>150595.79999999999</v>
      </c>
      <c r="U77" s="47">
        <f>SUM(U73:U76)</f>
        <v>19448.2</v>
      </c>
      <c r="V77" s="47">
        <f>SUM(V73:V76)</f>
        <v>170044</v>
      </c>
    </row>
    <row r="78" spans="1:22" s="48" customFormat="1" ht="33">
      <c r="A78" s="87" t="s">
        <v>118</v>
      </c>
      <c r="B78" s="88"/>
      <c r="C78" s="88"/>
      <c r="D78" s="88"/>
      <c r="E78" s="88"/>
      <c r="F78" s="88"/>
      <c r="G78" s="88"/>
      <c r="H78" s="88"/>
      <c r="I78" s="88"/>
      <c r="J78" s="88"/>
      <c r="K78" s="88"/>
      <c r="L78" s="88"/>
      <c r="M78" s="88"/>
      <c r="N78" s="88"/>
      <c r="O78" s="88"/>
      <c r="P78" s="88"/>
      <c r="Q78" s="88"/>
      <c r="R78" s="88"/>
      <c r="S78" s="88"/>
      <c r="T78" s="88"/>
      <c r="U78" s="88"/>
      <c r="V78" s="88"/>
    </row>
    <row r="79" spans="1:22" s="18" customFormat="1" ht="300.75" customHeight="1">
      <c r="A79" s="53" t="s">
        <v>63</v>
      </c>
      <c r="B79" s="7">
        <v>50</v>
      </c>
      <c r="C79" s="7" t="s">
        <v>151</v>
      </c>
      <c r="D79" s="10" t="s">
        <v>106</v>
      </c>
      <c r="E79" s="89" t="s">
        <v>13</v>
      </c>
      <c r="F79" s="12">
        <v>220499.1</v>
      </c>
      <c r="G79" s="33">
        <v>6819.6</v>
      </c>
      <c r="H79" s="16">
        <f t="shared" ref="H79:H84" si="62">F79+G79</f>
        <v>227318.7</v>
      </c>
      <c r="I79" s="16">
        <v>53937.1</v>
      </c>
      <c r="J79" s="16">
        <f>I79/H79*100</f>
        <v>23.727524396365101</v>
      </c>
      <c r="K79" s="16"/>
      <c r="L79" s="16"/>
      <c r="M79" s="16"/>
      <c r="N79" s="33">
        <v>40306.800000000003</v>
      </c>
      <c r="O79" s="33">
        <v>1246.5999999999999</v>
      </c>
      <c r="P79" s="16">
        <f>N79+O79</f>
        <v>41553.4</v>
      </c>
      <c r="Q79" s="33">
        <v>42177</v>
      </c>
      <c r="R79" s="33">
        <v>1304.4000000000001</v>
      </c>
      <c r="S79" s="16">
        <f>Q79+R79</f>
        <v>43481.4</v>
      </c>
      <c r="T79" s="40">
        <f t="shared" ref="T79:U84" si="63">F79+N79+Q79</f>
        <v>302982.90000000002</v>
      </c>
      <c r="U79" s="40">
        <f t="shared" si="63"/>
        <v>9370.6</v>
      </c>
      <c r="V79" s="40">
        <f t="shared" ref="V79" si="64">T79+U79</f>
        <v>312353.5</v>
      </c>
    </row>
    <row r="80" spans="1:22" s="18" customFormat="1" ht="181.5" customHeight="1">
      <c r="A80" s="57" t="s">
        <v>86</v>
      </c>
      <c r="B80" s="7">
        <v>51</v>
      </c>
      <c r="C80" s="7" t="s">
        <v>152</v>
      </c>
      <c r="D80" s="10" t="s">
        <v>105</v>
      </c>
      <c r="E80" s="90"/>
      <c r="F80" s="12">
        <v>164454.20000000001</v>
      </c>
      <c r="G80" s="33">
        <v>5086.2</v>
      </c>
      <c r="H80" s="16">
        <f t="shared" si="62"/>
        <v>169540.40000000002</v>
      </c>
      <c r="I80" s="16">
        <v>169540.30000000002</v>
      </c>
      <c r="J80" s="16">
        <f t="shared" ref="J80:J85" si="65">I80/H80*100</f>
        <v>99.999941017008325</v>
      </c>
      <c r="K80" s="16"/>
      <c r="L80" s="16"/>
      <c r="M80" s="16"/>
      <c r="N80" s="33">
        <v>41358.800000000003</v>
      </c>
      <c r="O80" s="33">
        <v>1279.0999999999999</v>
      </c>
      <c r="P80" s="16">
        <f>N80+O80</f>
        <v>42637.9</v>
      </c>
      <c r="Q80" s="33">
        <v>77020.5</v>
      </c>
      <c r="R80" s="33">
        <v>2382.1</v>
      </c>
      <c r="S80" s="16">
        <f>Q80+R80</f>
        <v>79402.600000000006</v>
      </c>
      <c r="T80" s="40">
        <f t="shared" si="63"/>
        <v>282833.5</v>
      </c>
      <c r="U80" s="40">
        <f t="shared" si="63"/>
        <v>8747.4</v>
      </c>
      <c r="V80" s="40">
        <f t="shared" ref="V80:V84" si="66">T80+U80</f>
        <v>291580.90000000002</v>
      </c>
    </row>
    <row r="81" spans="1:22" s="18" customFormat="1" ht="330">
      <c r="A81" s="37" t="s">
        <v>85</v>
      </c>
      <c r="B81" s="7">
        <v>52</v>
      </c>
      <c r="C81" s="7" t="s">
        <v>153</v>
      </c>
      <c r="D81" s="10" t="s">
        <v>104</v>
      </c>
      <c r="E81" s="91"/>
      <c r="F81" s="61">
        <v>6583.7</v>
      </c>
      <c r="G81" s="62">
        <v>203.6</v>
      </c>
      <c r="H81" s="63">
        <f t="shared" si="62"/>
        <v>6787.3</v>
      </c>
      <c r="I81" s="63">
        <f>3393.7</f>
        <v>3393.7</v>
      </c>
      <c r="J81" s="16">
        <f t="shared" si="65"/>
        <v>50.000736669957121</v>
      </c>
      <c r="K81" s="63"/>
      <c r="L81" s="63"/>
      <c r="M81" s="63"/>
      <c r="N81" s="33">
        <f>P81*97%</f>
        <v>3291.8889999999997</v>
      </c>
      <c r="O81" s="33">
        <f>P81*3%</f>
        <v>101.81099999999999</v>
      </c>
      <c r="P81" s="16">
        <v>3393.7</v>
      </c>
      <c r="Q81" s="33">
        <f>S81*97%</f>
        <v>3291.8889999999997</v>
      </c>
      <c r="R81" s="33">
        <f>S81*3%</f>
        <v>101.81099999999999</v>
      </c>
      <c r="S81" s="16">
        <v>3393.7</v>
      </c>
      <c r="T81" s="40">
        <f t="shared" si="63"/>
        <v>13167.477999999999</v>
      </c>
      <c r="U81" s="40">
        <f t="shared" si="63"/>
        <v>407.22199999999998</v>
      </c>
      <c r="V81" s="40">
        <f t="shared" si="66"/>
        <v>13574.699999999999</v>
      </c>
    </row>
    <row r="82" spans="1:22" s="18" customFormat="1" ht="244.5" customHeight="1">
      <c r="A82" s="92" t="s">
        <v>120</v>
      </c>
      <c r="B82" s="7">
        <v>53</v>
      </c>
      <c r="C82" s="7" t="s">
        <v>142</v>
      </c>
      <c r="D82" s="10" t="s">
        <v>121</v>
      </c>
      <c r="E82" s="72" t="s">
        <v>100</v>
      </c>
      <c r="F82" s="61">
        <v>27160</v>
      </c>
      <c r="G82" s="62">
        <v>840</v>
      </c>
      <c r="H82" s="63">
        <f t="shared" si="62"/>
        <v>28000</v>
      </c>
      <c r="I82" s="63">
        <v>0</v>
      </c>
      <c r="J82" s="16">
        <f t="shared" si="65"/>
        <v>0</v>
      </c>
      <c r="K82" s="63"/>
      <c r="L82" s="63"/>
      <c r="M82" s="63"/>
      <c r="N82" s="33">
        <v>29876</v>
      </c>
      <c r="O82" s="33">
        <v>924</v>
      </c>
      <c r="P82" s="16">
        <f>N82+O82</f>
        <v>30800</v>
      </c>
      <c r="Q82" s="33">
        <v>51604</v>
      </c>
      <c r="R82" s="33">
        <v>1596</v>
      </c>
      <c r="S82" s="16">
        <f>R82+Q82</f>
        <v>53200</v>
      </c>
      <c r="T82" s="40">
        <f t="shared" si="63"/>
        <v>108640</v>
      </c>
      <c r="U82" s="40">
        <f t="shared" si="63"/>
        <v>3360</v>
      </c>
      <c r="V82" s="40">
        <f t="shared" si="66"/>
        <v>112000</v>
      </c>
    </row>
    <row r="83" spans="1:22" s="18" customFormat="1" ht="288" customHeight="1">
      <c r="A83" s="100"/>
      <c r="B83" s="7">
        <v>54</v>
      </c>
      <c r="C83" s="7" t="s">
        <v>143</v>
      </c>
      <c r="D83" s="10" t="s">
        <v>122</v>
      </c>
      <c r="E83" s="72" t="s">
        <v>100</v>
      </c>
      <c r="F83" s="61">
        <v>5996.5</v>
      </c>
      <c r="G83" s="62">
        <v>185.5</v>
      </c>
      <c r="H83" s="63">
        <f t="shared" si="62"/>
        <v>6182</v>
      </c>
      <c r="I83" s="63">
        <v>0</v>
      </c>
      <c r="J83" s="16">
        <f t="shared" si="65"/>
        <v>0</v>
      </c>
      <c r="K83" s="63"/>
      <c r="L83" s="63"/>
      <c r="M83" s="63"/>
      <c r="N83" s="33">
        <v>9377.9</v>
      </c>
      <c r="O83" s="33">
        <v>290</v>
      </c>
      <c r="P83" s="16">
        <f t="shared" ref="P83:P84" si="67">N83+O83</f>
        <v>9667.9</v>
      </c>
      <c r="Q83" s="33">
        <v>13061.8</v>
      </c>
      <c r="R83" s="33">
        <v>404</v>
      </c>
      <c r="S83" s="16">
        <f t="shared" ref="S83:S84" si="68">R83+Q83</f>
        <v>13465.8</v>
      </c>
      <c r="T83" s="40">
        <f t="shared" si="63"/>
        <v>28436.199999999997</v>
      </c>
      <c r="U83" s="40">
        <f t="shared" si="63"/>
        <v>879.5</v>
      </c>
      <c r="V83" s="40">
        <f t="shared" si="66"/>
        <v>29315.699999999997</v>
      </c>
    </row>
    <row r="84" spans="1:22" s="18" customFormat="1" ht="244.5" customHeight="1">
      <c r="A84" s="101"/>
      <c r="B84" s="7">
        <v>55</v>
      </c>
      <c r="C84" s="7" t="s">
        <v>144</v>
      </c>
      <c r="D84" s="10" t="s">
        <v>123</v>
      </c>
      <c r="E84" s="72" t="s">
        <v>100</v>
      </c>
      <c r="F84" s="61">
        <v>2910</v>
      </c>
      <c r="G84" s="62">
        <v>90</v>
      </c>
      <c r="H84" s="63">
        <f t="shared" si="62"/>
        <v>3000</v>
      </c>
      <c r="I84" s="63">
        <v>0</v>
      </c>
      <c r="J84" s="16">
        <f t="shared" si="65"/>
        <v>0</v>
      </c>
      <c r="K84" s="63"/>
      <c r="L84" s="63"/>
      <c r="M84" s="63"/>
      <c r="N84" s="33">
        <v>2910</v>
      </c>
      <c r="O84" s="33">
        <v>90</v>
      </c>
      <c r="P84" s="16">
        <f t="shared" si="67"/>
        <v>3000</v>
      </c>
      <c r="Q84" s="33">
        <v>2910</v>
      </c>
      <c r="R84" s="33">
        <v>90</v>
      </c>
      <c r="S84" s="16">
        <f t="shared" si="68"/>
        <v>3000</v>
      </c>
      <c r="T84" s="40">
        <f t="shared" si="63"/>
        <v>8730</v>
      </c>
      <c r="U84" s="40">
        <f t="shared" si="63"/>
        <v>270</v>
      </c>
      <c r="V84" s="40">
        <f t="shared" si="66"/>
        <v>9000</v>
      </c>
    </row>
    <row r="85" spans="1:22" s="48" customFormat="1" ht="64.5" customHeight="1">
      <c r="A85" s="45" t="s">
        <v>56</v>
      </c>
      <c r="B85" s="45"/>
      <c r="C85" s="45"/>
      <c r="D85" s="46"/>
      <c r="E85" s="46"/>
      <c r="F85" s="47">
        <f>SUM(F79:F84)</f>
        <v>427603.50000000006</v>
      </c>
      <c r="G85" s="47">
        <f t="shared" ref="G85:V85" si="69">SUM(G79:G84)</f>
        <v>13224.9</v>
      </c>
      <c r="H85" s="47">
        <f t="shared" si="69"/>
        <v>440828.4</v>
      </c>
      <c r="I85" s="47">
        <f t="shared" si="69"/>
        <v>226871.10000000003</v>
      </c>
      <c r="J85" s="78">
        <f t="shared" si="65"/>
        <v>51.46471960517971</v>
      </c>
      <c r="K85" s="47">
        <f t="shared" si="69"/>
        <v>0</v>
      </c>
      <c r="L85" s="47">
        <f t="shared" si="69"/>
        <v>0</v>
      </c>
      <c r="M85" s="47">
        <f t="shared" si="69"/>
        <v>0</v>
      </c>
      <c r="N85" s="47">
        <f t="shared" si="69"/>
        <v>127121.389</v>
      </c>
      <c r="O85" s="47">
        <f t="shared" si="69"/>
        <v>3931.511</v>
      </c>
      <c r="P85" s="47">
        <f t="shared" si="69"/>
        <v>131052.9</v>
      </c>
      <c r="Q85" s="47">
        <f t="shared" si="69"/>
        <v>190065.18899999998</v>
      </c>
      <c r="R85" s="47">
        <f t="shared" si="69"/>
        <v>5878.3109999999997</v>
      </c>
      <c r="S85" s="47">
        <f t="shared" si="69"/>
        <v>195943.5</v>
      </c>
      <c r="T85" s="47">
        <f t="shared" si="69"/>
        <v>744790.07799999998</v>
      </c>
      <c r="U85" s="47">
        <f t="shared" si="69"/>
        <v>23034.722000000002</v>
      </c>
      <c r="V85" s="47">
        <f t="shared" si="69"/>
        <v>767824.79999999993</v>
      </c>
    </row>
    <row r="86" spans="1:22" s="48" customFormat="1" ht="33">
      <c r="A86" s="87" t="s">
        <v>119</v>
      </c>
      <c r="B86" s="88"/>
      <c r="C86" s="88"/>
      <c r="D86" s="88"/>
      <c r="E86" s="88"/>
      <c r="F86" s="88"/>
      <c r="G86" s="88"/>
      <c r="H86" s="88"/>
      <c r="I86" s="88"/>
      <c r="J86" s="88"/>
      <c r="K86" s="88"/>
      <c r="L86" s="88"/>
      <c r="M86" s="88"/>
      <c r="N86" s="88"/>
      <c r="O86" s="88"/>
      <c r="P86" s="88"/>
      <c r="Q86" s="88"/>
      <c r="R86" s="88"/>
      <c r="S86" s="88"/>
      <c r="T86" s="88"/>
      <c r="U86" s="88"/>
      <c r="V86" s="88"/>
    </row>
    <row r="87" spans="1:22" s="18" customFormat="1" ht="132">
      <c r="A87" s="37" t="s">
        <v>64</v>
      </c>
      <c r="B87" s="7">
        <v>56</v>
      </c>
      <c r="C87" s="7" t="s">
        <v>141</v>
      </c>
      <c r="D87" s="14" t="s">
        <v>69</v>
      </c>
      <c r="E87" s="12" t="s">
        <v>100</v>
      </c>
      <c r="F87" s="13">
        <v>120516</v>
      </c>
      <c r="G87" s="33">
        <v>3727.3</v>
      </c>
      <c r="H87" s="16">
        <f t="shared" ref="H87" si="70">F87+G87</f>
        <v>124243.3</v>
      </c>
      <c r="I87" s="16">
        <v>0</v>
      </c>
      <c r="J87" s="16">
        <f>I87/H87*100</f>
        <v>0</v>
      </c>
      <c r="K87" s="16"/>
      <c r="L87" s="16"/>
      <c r="M87" s="16"/>
      <c r="N87" s="13">
        <v>125337</v>
      </c>
      <c r="O87" s="33">
        <v>3876.4</v>
      </c>
      <c r="P87" s="16">
        <f>O87+N87</f>
        <v>129213.4</v>
      </c>
      <c r="Q87" s="13">
        <v>128972</v>
      </c>
      <c r="R87" s="33">
        <v>3988.8</v>
      </c>
      <c r="S87" s="16">
        <f>R87+Q87</f>
        <v>132960.79999999999</v>
      </c>
      <c r="T87" s="40">
        <f>F87+N87+Q87</f>
        <v>374825</v>
      </c>
      <c r="U87" s="40">
        <f>G87+O87+R87</f>
        <v>11592.5</v>
      </c>
      <c r="V87" s="40">
        <f t="shared" ref="V87" si="71">T87+U87</f>
        <v>386417.5</v>
      </c>
    </row>
    <row r="88" spans="1:22" s="48" customFormat="1" ht="33">
      <c r="A88" s="45" t="s">
        <v>57</v>
      </c>
      <c r="B88" s="45"/>
      <c r="C88" s="45"/>
      <c r="D88" s="46"/>
      <c r="E88" s="46"/>
      <c r="F88" s="47">
        <f>F87</f>
        <v>120516</v>
      </c>
      <c r="G88" s="47">
        <f t="shared" ref="G88" si="72">G87</f>
        <v>3727.3</v>
      </c>
      <c r="H88" s="47">
        <f t="shared" ref="H88:M88" si="73">H87</f>
        <v>124243.3</v>
      </c>
      <c r="I88" s="47">
        <f t="shared" si="73"/>
        <v>0</v>
      </c>
      <c r="J88" s="78">
        <f>I88/H88*100</f>
        <v>0</v>
      </c>
      <c r="K88" s="47">
        <f t="shared" si="73"/>
        <v>0</v>
      </c>
      <c r="L88" s="47">
        <f t="shared" si="73"/>
        <v>0</v>
      </c>
      <c r="M88" s="47">
        <f t="shared" si="73"/>
        <v>0</v>
      </c>
      <c r="N88" s="47">
        <f t="shared" ref="N88" si="74">N87</f>
        <v>125337</v>
      </c>
      <c r="O88" s="47">
        <f>O87</f>
        <v>3876.4</v>
      </c>
      <c r="P88" s="47">
        <f t="shared" ref="P88" si="75">P87</f>
        <v>129213.4</v>
      </c>
      <c r="Q88" s="47">
        <f t="shared" ref="Q88" si="76">Q87</f>
        <v>128972</v>
      </c>
      <c r="R88" s="47">
        <f t="shared" ref="R88" si="77">R87</f>
        <v>3988.8</v>
      </c>
      <c r="S88" s="47">
        <f t="shared" ref="S88" si="78">S87</f>
        <v>132960.79999999999</v>
      </c>
      <c r="T88" s="52">
        <f t="shared" ref="T88" si="79">T87</f>
        <v>374825</v>
      </c>
      <c r="U88" s="52">
        <f t="shared" ref="U88" si="80">U87</f>
        <v>11592.5</v>
      </c>
      <c r="V88" s="52">
        <f t="shared" ref="V88" si="81">V87</f>
        <v>386417.5</v>
      </c>
    </row>
    <row r="89" spans="1:22" s="3" customFormat="1" ht="122.45" customHeight="1">
      <c r="A89" s="51" t="s">
        <v>58</v>
      </c>
      <c r="B89" s="6"/>
      <c r="C89" s="6"/>
      <c r="D89" s="6"/>
      <c r="E89" s="6"/>
      <c r="F89" s="68">
        <f>F88+F85+F77+F71+F64+F54+F49+F33+F24+F68</f>
        <v>5290745.9000000004</v>
      </c>
      <c r="G89" s="68">
        <f>G88+G85+G77+G71+G64+G54+G49+G33+G24+G68</f>
        <v>813595.24</v>
      </c>
      <c r="H89" s="68">
        <f>H88+H85+H77+H71+H64+H54+H49+H33+H24+H68</f>
        <v>6104341.1400000006</v>
      </c>
      <c r="I89" s="68">
        <f>I88+I85+I77+I71+I64+I54+I49+I33+I24+I68</f>
        <v>1489551.9600000002</v>
      </c>
      <c r="J89" s="73">
        <f>I89/H89*100</f>
        <v>24.401518949185071</v>
      </c>
      <c r="K89" s="73">
        <f>K88+K85+K77+K71+K64+K54+K49+K33+K24+K68</f>
        <v>1638934.5</v>
      </c>
      <c r="L89" s="73">
        <f>L88+L85+L77+L71+L64+L54+L49+L33+L24+L68</f>
        <v>1490229.3</v>
      </c>
      <c r="M89" s="73">
        <f>L89/K89*100</f>
        <v>90.926714887019585</v>
      </c>
      <c r="N89" s="68">
        <f t="shared" ref="N89:V89" si="82">N88+N85+N77+N71+N64+N54+N49+N33+N24+N68</f>
        <v>3424966.6889999998</v>
      </c>
      <c r="O89" s="68">
        <f t="shared" si="82"/>
        <v>775765.41099999996</v>
      </c>
      <c r="P89" s="68">
        <f t="shared" si="82"/>
        <v>4200732.0999999996</v>
      </c>
      <c r="Q89" s="68">
        <f t="shared" si="82"/>
        <v>3577788.7289999998</v>
      </c>
      <c r="R89" s="68">
        <f t="shared" si="82"/>
        <v>960676.41099999996</v>
      </c>
      <c r="S89" s="68">
        <f t="shared" si="82"/>
        <v>4538465.1400000006</v>
      </c>
      <c r="T89" s="68">
        <f t="shared" si="82"/>
        <v>12293501.317999998</v>
      </c>
      <c r="U89" s="68">
        <f t="shared" si="82"/>
        <v>2550037.0619999999</v>
      </c>
      <c r="V89" s="68">
        <f t="shared" si="82"/>
        <v>14843538.379999997</v>
      </c>
    </row>
  </sheetData>
  <sheetProtection selectLockedCells="1" selectUnlockedCells="1"/>
  <customSheetViews>
    <customSheetView guid="{2C5FCB56-0574-4579-93B7-FDA5721F91F8}" scale="36" showPageBreaks="1" showGridLines="0" fitToPage="1" topLeftCell="A4">
      <pane xSplit="1" ySplit="3" topLeftCell="E69" activePane="bottomRight" state="frozen"/>
      <selection pane="bottomRight" activeCell="O70" sqref="O70"/>
      <pageMargins left="0.2" right="0.15763888888888888" top="0.52" bottom="0.31527777777777777" header="0.52" footer="0.51180555555555551"/>
      <pageSetup paperSize="9" scale="10" firstPageNumber="0" orientation="landscape" horizontalDpi="300" verticalDpi="300" r:id="rId1"/>
      <headerFooter alignWithMargins="0"/>
    </customSheetView>
    <customSheetView guid="{8F294AAB-046B-46BF-A72F-1CB3500DAFF1}" scale="37" showPageBreaks="1" showGridLines="0" topLeftCell="A2">
      <pane xSplit="5" ySplit="6" topLeftCell="F8" activePane="bottomRight" state="frozen"/>
      <selection pane="bottomRight" activeCell="N120" sqref="N120"/>
      <pageMargins left="0.25" right="0" top="0.38" bottom="0.17" header="0.4" footer="0.17"/>
      <pageSetup paperSize="9" scale="19" firstPageNumber="0" fitToHeight="30" orientation="landscape" r:id="rId2"/>
      <headerFooter alignWithMargins="0"/>
    </customSheetView>
    <customSheetView guid="{CD13C7A6-F330-4B90-B3CA-FD2A6E736E98}" scale="40" showPageBreaks="1" showGridLines="0">
      <pane xSplit="2" ySplit="8" topLeftCell="C17" activePane="bottomRight" state="frozen"/>
      <selection pane="bottomRight" activeCell="I18" sqref="I18"/>
      <pageMargins left="0" right="0" top="0.11811023622047245" bottom="0.11811023622047245" header="0.51181102362204722" footer="0.19685039370078741"/>
      <pageSetup paperSize="9" scale="10" firstPageNumber="0" orientation="landscape" r:id="rId3"/>
      <headerFooter alignWithMargins="0"/>
    </customSheetView>
    <customSheetView guid="{04794CC2-DF6F-4444-BCC9-00916C90FBC5}" scale="40" showPageBreaks="1" showGridLines="0" fitToPage="1" topLeftCell="A68">
      <selection activeCell="N72" sqref="N72"/>
      <pageMargins left="0.2" right="0.15763888888888888" top="0.52" bottom="0.31527777777777777" header="0.52" footer="0.51180555555555551"/>
      <pageSetup paperSize="9" scale="10" firstPageNumber="0" orientation="landscape" horizontalDpi="300" verticalDpi="300" r:id="rId4"/>
      <headerFooter alignWithMargins="0"/>
    </customSheetView>
    <customSheetView guid="{61655005-565A-4894-BABD-ADBCA86896B5}" scale="40" showPageBreaks="1" showGridLines="0" fitToPage="1">
      <pane ySplit="7" topLeftCell="A68" activePane="bottomLeft" state="frozen"/>
      <selection pane="bottomLeft" activeCell="H40" sqref="H40"/>
      <pageMargins left="0.19685039370078741" right="0.15748031496062992" top="0.11811023622047245" bottom="0.11811023622047245" header="0.51181102362204722" footer="0.19685039370078741"/>
      <pageSetup paperSize="9" scale="26" firstPageNumber="0" fitToHeight="6" orientation="landscape" r:id="rId5"/>
      <headerFooter alignWithMargins="0"/>
    </customSheetView>
    <customSheetView guid="{5A4F350B-5B36-45A2-9B84-87109BE027B5}" scale="44" showPageBreaks="1" showGridLines="0" topLeftCell="A2">
      <pane xSplit="4" ySplit="5" topLeftCell="E7" activePane="bottomRight" state="frozen"/>
      <selection pane="bottomRight" activeCell="H9" sqref="H9"/>
      <pageMargins left="0.25" right="0" top="0.38" bottom="0.17" header="0.4" footer="0.17"/>
      <pageSetup paperSize="9" scale="27" firstPageNumber="0" fitToHeight="30" orientation="landscape" r:id="rId6"/>
      <headerFooter alignWithMargins="0"/>
    </customSheetView>
    <customSheetView guid="{9CDFCE14-213D-4802-A65C-DFFFE0E06503}" scale="37" showPageBreaks="1" showGridLines="0" fitToPage="1" topLeftCell="A4">
      <pane xSplit="1" ySplit="5" topLeftCell="B91" activePane="bottomRight" state="frozen"/>
      <selection pane="bottomRight" activeCell="C94" sqref="C94"/>
      <pageMargins left="0.2" right="0.15763888888888888" top="0.52" bottom="0.31527777777777777" header="0.52" footer="0.51180555555555551"/>
      <pageSetup paperSize="9" scale="10" firstPageNumber="0" orientation="landscape" horizontalDpi="300" verticalDpi="300" r:id="rId7"/>
      <headerFooter alignWithMargins="0"/>
    </customSheetView>
    <customSheetView guid="{3CE56861-3905-4A76-BB0B-AC5AA8326C7E}" scale="37" showPageBreaks="1" showGridLines="0" hiddenRows="1" view="pageBreakPreview" topLeftCell="A32">
      <selection activeCell="D33" sqref="D33"/>
      <pageMargins left="0.19685039370078741" right="0" top="0.31496062992125984" bottom="0.31496062992125984" header="0.51181102362204722" footer="0.51181102362204722"/>
      <pageSetup paperSize="8" scale="23" firstPageNumber="0" fitToHeight="20" orientation="landscape" r:id="rId8"/>
      <headerFooter alignWithMargins="0"/>
    </customSheetView>
    <customSheetView guid="{72B1A13D-1963-454B-9FFA-0648D1E57FBE}" scale="37" showPageBreaks="1" showGridLines="0" fitToPage="1" showAutoFilter="1">
      <pane ySplit="7" topLeftCell="A107" activePane="bottomLeft" state="frozen"/>
      <selection pane="bottomLeft" activeCell="D154" sqref="D154"/>
      <pageMargins left="0" right="0" top="0" bottom="0" header="0.51181102362204722" footer="0.19685039370078741"/>
      <pageSetup paperSize="9" scale="10" firstPageNumber="0" orientation="landscape" r:id="rId9"/>
      <headerFooter alignWithMargins="0"/>
      <autoFilter ref="A7:D146"/>
    </customSheetView>
    <customSheetView guid="{58445AEF-C284-4D01-AEAA-201AF9D0F2DC}" scale="40" showGridLines="0" fitToPage="1" topLeftCell="A4">
      <pane xSplit="1" ySplit="5" topLeftCell="B33" activePane="bottomRight" state="frozen"/>
      <selection pane="bottomRight" activeCell="AB100" sqref="AB100"/>
      <pageMargins left="0.2" right="0.15763888888888888" top="0.52" bottom="0.31527777777777777" header="0.52" footer="0.51180555555555551"/>
      <pageSetup paperSize="9" scale="10" firstPageNumber="0" orientation="landscape" horizontalDpi="300" verticalDpi="300" r:id="rId10"/>
      <headerFooter alignWithMargins="0"/>
    </customSheetView>
    <customSheetView guid="{A7A89421-6DDD-4D15-B049-09DA6B6BE722}" scale="31" showPageBreaks="1" showGridLines="0" fitToPage="1" topLeftCell="A4">
      <pane xSplit="1" ySplit="5" topLeftCell="P26" activePane="bottomRight" state="frozen"/>
      <selection pane="bottomRight" activeCell="AB31" sqref="AB31"/>
      <pageMargins left="0.19685039370078741" right="0.15748031496062992" top="0.51181102362204722" bottom="0.31496062992125984" header="0.51181102362204722" footer="0.51181102362204722"/>
      <pageSetup paperSize="9" scale="10" firstPageNumber="0" fitToHeight="2" orientation="landscape" horizontalDpi="300" verticalDpi="300" r:id="rId11"/>
      <headerFooter alignWithMargins="0"/>
    </customSheetView>
    <customSheetView guid="{B4806384-12F6-4BAA-88D5-287700DE33D6}" scale="31" showPageBreaks="1" showGridLines="0" hiddenRows="1" topLeftCell="A53">
      <selection activeCell="S61" sqref="S61"/>
      <pageMargins left="0.19685039370078741" right="0.19685039370078741" top="0.51181102362204722" bottom="0.16" header="0.51181102362204722" footer="0.18"/>
      <pageSetup paperSize="9" scale="10" firstPageNumber="0" orientation="landscape" horizontalDpi="300" verticalDpi="300" r:id="rId12"/>
      <headerFooter alignWithMargins="0"/>
    </customSheetView>
    <customSheetView guid="{2F954143-2512-452E-B5DE-69BB5713BC13}" scale="40" showGridLines="0">
      <pane xSplit="2" ySplit="8" topLeftCell="C36" activePane="bottomRight" state="frozen"/>
      <selection pane="bottomRight" activeCell="K21" sqref="K21"/>
      <pageMargins left="0" right="0" top="0.11811023622047245" bottom="0.11811023622047245" header="0.51181102362204722" footer="0.19685039370078741"/>
      <pageSetup paperSize="9" scale="10" firstPageNumber="0" orientation="landscape" r:id="rId13"/>
      <headerFooter alignWithMargins="0"/>
    </customSheetView>
    <customSheetView guid="{18155D2D-0BA0-4919-8B2E-FC2D2F833CEF}" scale="32" showGridLines="0" topLeftCell="A8">
      <selection activeCell="AA10" sqref="AA10"/>
      <pageMargins left="0.19685039370078741" right="0.19685039370078741" top="0.51181102362204722" bottom="0.16" header="0.51181102362204722" footer="0.18"/>
      <pageSetup paperSize="9" scale="15" firstPageNumber="0" orientation="landscape" horizontalDpi="300" verticalDpi="300" r:id="rId14"/>
      <headerFooter alignWithMargins="0"/>
    </customSheetView>
    <customSheetView guid="{2490238E-8097-4A90-AC1B-A40B7FA21697}" scale="69" showPageBreaks="1" showGridLines="0" fitToPage="1" hiddenRows="1" view="pageBreakPreview" topLeftCell="A102">
      <selection activeCell="C98" sqref="C98:C101"/>
      <pageMargins left="0.2" right="0.15763888888888888" top="0.52" bottom="0.31527777777777777" header="0.52" footer="0.51180555555555551"/>
      <pageSetup paperSize="9" scale="10" firstPageNumber="0" orientation="landscape" horizontalDpi="300" verticalDpi="300" r:id="rId15"/>
      <headerFooter alignWithMargins="0"/>
    </customSheetView>
    <customSheetView guid="{484A7967-0590-41A7-8455-04E148123078}" scale="75" showGridLines="0" fitToPage="1" topLeftCell="A4">
      <pane xSplit="1" ySplit="5" topLeftCell="D66" activePane="bottomRight" state="frozen"/>
      <selection pane="bottomRight" activeCell="W68" sqref="W68:Y75"/>
      <pageMargins left="0.2" right="0.15763888888888888" top="0.52" bottom="0.31527777777777777" header="0.52" footer="0.51180555555555551"/>
      <pageSetup paperSize="9" scale="10" firstPageNumber="0" orientation="landscape" horizontalDpi="300" verticalDpi="300" r:id="rId16"/>
      <headerFooter alignWithMargins="0"/>
    </customSheetView>
    <customSheetView guid="{C93F96C1-6B45-438B-9D06-0049BDE0B44C}" showPageBreaks="1" showGridLines="0" fitToPage="1" topLeftCell="I3">
      <selection activeCell="N13" sqref="N13"/>
      <pageMargins left="0.19685039370078741" right="0.15748031496062992" top="0.51181102362204722" bottom="0.31496062992125984" header="0.51181102362204722" footer="0.51181102362204722"/>
      <pageSetup paperSize="9" scale="10" firstPageNumber="0" fitToHeight="2" orientation="landscape" horizontalDpi="300" verticalDpi="300" r:id="rId17"/>
      <headerFooter alignWithMargins="0"/>
    </customSheetView>
    <customSheetView guid="{70B07D57-084B-47B2-A70E-18B27D12852D}" showPageBreaks="1" showGridLines="0" hiddenRows="1" topLeftCell="G55">
      <selection activeCell="N56" sqref="N56"/>
      <pageMargins left="0.19685039370078741" right="0.15748031496062992" top="0.51181102362204722" bottom="0.31496062992125984" header="0.51181102362204722" footer="0.51181102362204722"/>
      <pageSetup paperSize="9" scale="10" firstPageNumber="0" orientation="landscape" horizontalDpi="300" verticalDpi="300" r:id="rId18"/>
      <headerFooter alignWithMargins="0"/>
    </customSheetView>
    <customSheetView guid="{8E1576EF-45C4-4ACF-989A-6F87E3CE0ADF}" scale="25" showGridLines="0" fitToPage="1">
      <pane xSplit="3" ySplit="9" topLeftCell="D36" activePane="bottomRight" state="frozen"/>
      <selection pane="bottomRight" activeCell="O36" sqref="O36"/>
      <pageMargins left="0.19685039370078741" right="0.15748031496062992" top="0.51181102362204722" bottom="0.31496062992125984" header="0.51181102362204722" footer="0.51181102362204722"/>
      <pageSetup paperSize="9" scale="10" firstPageNumber="0" fitToHeight="2" orientation="landscape" horizontalDpi="300" verticalDpi="300" r:id="rId19"/>
      <headerFooter alignWithMargins="0"/>
    </customSheetView>
    <customSheetView guid="{CF8FE01B-9723-4303-8150-591E36DA3D8B}" scale="40" showPageBreaks="1" showGridLines="0" fitToPage="1" topLeftCell="A3">
      <pane xSplit="4" ySplit="2" topLeftCell="E61" activePane="bottomRight" state="frozen"/>
      <selection pane="bottomRight" activeCell="O64" sqref="O64:Q64"/>
      <pageMargins left="0.19685039370078741" right="0.15748031496062992" top="0.51181102362204722" bottom="0.31496062992125984" header="0.51181102362204722" footer="0.51181102362204722"/>
      <pageSetup paperSize="9" scale="26" firstPageNumber="0" fitToHeight="20" orientation="landscape" r:id="rId20"/>
      <headerFooter alignWithMargins="0"/>
    </customSheetView>
    <customSheetView guid="{F6334343-A946-49A9-A920-7A5489CF891A}" scale="44" showPageBreaks="1" showGridLines="0" topLeftCell="A2">
      <pane xSplit="4" ySplit="5" topLeftCell="F64" activePane="bottomRight" state="frozen"/>
      <selection pane="bottomRight" activeCell="G68" sqref="G66:G68"/>
      <pageMargins left="0.25" right="0" top="0.38" bottom="0.17" header="0.4" footer="0.17"/>
      <pageSetup paperSize="9" scale="27" firstPageNumber="0" fitToHeight="30" orientation="landscape" r:id="rId21"/>
      <headerFooter alignWithMargins="0"/>
    </customSheetView>
    <customSheetView guid="{BE28015B-4BCA-4270-BD39-A91508FE316C}" scale="37" showPageBreaks="1" showGridLines="0" view="pageBreakPreview" topLeftCell="A2">
      <pane ySplit="4" topLeftCell="A31" activePane="bottomLeft" state="frozen"/>
      <selection pane="bottomLeft" activeCell="H35" sqref="H35"/>
      <pageMargins left="0.19685039370078741" right="0.15748031496062992" top="0.31496062992125984" bottom="0.31496062992125984" header="0.51181102362204722" footer="0.51181102362204722"/>
      <pageSetup paperSize="8" scale="37" firstPageNumber="0" fitToHeight="20" orientation="landscape" r:id="rId22"/>
      <headerFooter alignWithMargins="0"/>
    </customSheetView>
    <customSheetView guid="{7C842407-1D90-4E0F-B719-0A31CBB26AFE}" scale="50" showPageBreaks="1" showGridLines="0" view="pageBreakPreview" topLeftCell="A51">
      <selection activeCell="H52" sqref="H52"/>
      <pageMargins left="0.19685039370078741" right="0.15748031496062992" top="0.51181102362204722" bottom="0.31496062992125984" header="0.51181102362204722" footer="0.51181102362204722"/>
      <pageSetup paperSize="9" scale="10" firstPageNumber="0" orientation="landscape" horizontalDpi="300" verticalDpi="300" r:id="rId23"/>
      <headerFooter alignWithMargins="0"/>
    </customSheetView>
    <customSheetView guid="{B6182C9E-8100-4753-A0E1-6E80C78A1B8A}" scale="40" showPageBreaks="1" showGridLines="0" view="pageBreakPreview" topLeftCell="A2">
      <pane xSplit="4" ySplit="5" topLeftCell="E71" activePane="bottomRight" state="frozen"/>
      <selection pane="bottomRight" activeCell="H72" sqref="H72"/>
      <pageMargins left="0.25" right="0" top="0.38" bottom="0.17" header="0.4" footer="0.17"/>
      <pageSetup paperSize="9" scale="26" firstPageNumber="0" fitToHeight="30" orientation="landscape" r:id="rId24"/>
      <headerFooter alignWithMargins="0"/>
    </customSheetView>
    <customSheetView guid="{C3E6E9C8-BA78-43E6-B0E3-4F101E5421BD}" scale="40" showPageBreaks="1" showGridLines="0">
      <pane ySplit="7" topLeftCell="A8" activePane="bottomLeft" state="frozen"/>
      <selection pane="bottomLeft" activeCell="I12" sqref="I12"/>
      <pageMargins left="0" right="0" top="0" bottom="0" header="0.51181102362204722" footer="0.19685039370078741"/>
      <pageSetup paperSize="9" scale="20" firstPageNumber="0" orientation="landscape" r:id="rId25"/>
      <headerFooter alignWithMargins="0"/>
    </customSheetView>
    <customSheetView guid="{E1CE0088-65FE-4A87-B8F5-04B0B9F5A24A}" scale="40" showPageBreaks="1" showGridLines="0">
      <pane ySplit="7" topLeftCell="A27" activePane="bottomLeft" state="frozen"/>
      <selection pane="bottomLeft" activeCell="I29" sqref="I29"/>
      <pageMargins left="0.2" right="0.15748031496062992" top="0.11811023622047245" bottom="0.11811023622047245" header="0.51181102362204722" footer="0.19685039370078741"/>
      <pageSetup paperSize="9" scale="10" firstPageNumber="0" orientation="landscape" r:id="rId26"/>
      <headerFooter alignWithMargins="0"/>
    </customSheetView>
    <customSheetView guid="{2A26EEBB-25FA-4552-8DD6-8C59926E8570}" scale="50" showPageBreaks="1" showGridLines="0" view="pageBreakPreview" topLeftCell="A2">
      <pane xSplit="5" ySplit="6" topLeftCell="F51" activePane="bottomRight" state="frozen"/>
      <selection pane="bottomRight" activeCell="D52" sqref="D52"/>
      <pageMargins left="0.25" right="0" top="0.38" bottom="0.17" header="0.4" footer="0.17"/>
      <pageSetup paperSize="9" scale="19" firstPageNumber="0" fitToHeight="30" orientation="landscape" r:id="rId27"/>
      <headerFooter alignWithMargins="0"/>
    </customSheetView>
  </customSheetViews>
  <mergeCells count="52">
    <mergeCell ref="A45:A46"/>
    <mergeCell ref="A26:A28"/>
    <mergeCell ref="A11:A12"/>
    <mergeCell ref="N3:P3"/>
    <mergeCell ref="A20:A23"/>
    <mergeCell ref="A13:A19"/>
    <mergeCell ref="A39:A43"/>
    <mergeCell ref="A47:A48"/>
    <mergeCell ref="Q3:S3"/>
    <mergeCell ref="A25:V25"/>
    <mergeCell ref="T3:V3"/>
    <mergeCell ref="A7:V7"/>
    <mergeCell ref="A8:A10"/>
    <mergeCell ref="H4:H5"/>
    <mergeCell ref="N4:N5"/>
    <mergeCell ref="O4:O5"/>
    <mergeCell ref="P4:P5"/>
    <mergeCell ref="G4:G5"/>
    <mergeCell ref="Q4:Q5"/>
    <mergeCell ref="R4:R5"/>
    <mergeCell ref="I4:J4"/>
    <mergeCell ref="L4:M4"/>
    <mergeCell ref="K4:K5"/>
    <mergeCell ref="B1:V1"/>
    <mergeCell ref="A34:V34"/>
    <mergeCell ref="A35:A38"/>
    <mergeCell ref="F2:V2"/>
    <mergeCell ref="A2:A5"/>
    <mergeCell ref="B2:B5"/>
    <mergeCell ref="D2:D5"/>
    <mergeCell ref="E2:E5"/>
    <mergeCell ref="F4:F5"/>
    <mergeCell ref="S4:S5"/>
    <mergeCell ref="T4:T5"/>
    <mergeCell ref="U4:U5"/>
    <mergeCell ref="V4:V5"/>
    <mergeCell ref="C2:C5"/>
    <mergeCell ref="F3:M3"/>
    <mergeCell ref="A86:V86"/>
    <mergeCell ref="E79:E81"/>
    <mergeCell ref="A65:V65"/>
    <mergeCell ref="A50:V50"/>
    <mergeCell ref="A55:V55"/>
    <mergeCell ref="A59:A62"/>
    <mergeCell ref="A78:V78"/>
    <mergeCell ref="A72:V72"/>
    <mergeCell ref="A73:A74"/>
    <mergeCell ref="A69:V69"/>
    <mergeCell ref="A82:A84"/>
    <mergeCell ref="A57:A58"/>
    <mergeCell ref="A75:A76"/>
    <mergeCell ref="A52:A53"/>
  </mergeCells>
  <phoneticPr fontId="0" type="noConversion"/>
  <pageMargins left="0.25" right="0" top="0.38" bottom="0.17" header="0.4" footer="0.17"/>
  <pageSetup paperSize="9" scale="19" firstPageNumber="0" fitToHeight="30" orientation="landscape" r:id="rId28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8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21.11.2018</vt:lpstr>
      <vt:lpstr>'21.11.2018'!Заголовки_для_печати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Татьяна Алексеевна Мирсанова</dc:creator>
  <cp:lastModifiedBy>mirsanova</cp:lastModifiedBy>
  <cp:revision>1</cp:revision>
  <cp:lastPrinted>2019-08-09T04:55:38Z</cp:lastPrinted>
  <dcterms:created xsi:type="dcterms:W3CDTF">2006-09-27T19:33:49Z</dcterms:created>
  <dcterms:modified xsi:type="dcterms:W3CDTF">2019-08-09T07:30:05Z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