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" yWindow="-210" windowWidth="17400" windowHeight="8265"/>
  </bookViews>
  <sheets>
    <sheet name="21.11.2018" sheetId="1" r:id="rId1"/>
  </sheets>
  <definedNames>
    <definedName name="_xlnm._FilterDatabase" localSheetId="0" hidden="1">'21.11.2018'!$B$6:$U$83</definedName>
    <definedName name="Z_019405A9_E949_448A_8965_7316BCB45714_.wvu.FilterData" localSheetId="0" hidden="1">'21.11.2018'!$B$6:$U$83</definedName>
    <definedName name="Z_04794CC2_DF6F_4444_BCC9_00916C90FBC5_.wvu.FilterData" localSheetId="0" hidden="1">'21.11.2018'!$B$6:$U$83</definedName>
    <definedName name="Z_08E6B6D9_28FE_4A98_B5A3_458E3C63C4E5_.wvu.FilterData" localSheetId="0" hidden="1">'21.11.2018'!$B$6:$U$83</definedName>
    <definedName name="Z_0A8D172E_D3B9_4D1B_B23D_8F3564C8088F_.wvu.FilterData" localSheetId="0" hidden="1">'21.11.2018'!$B$6:$U$83</definedName>
    <definedName name="Z_0BEA56FF_C0A0_4ECF_9557_D0C8002CE0AD_.wvu.FilterData" localSheetId="0" hidden="1">'21.11.2018'!$B$6:$U$83</definedName>
    <definedName name="Z_18F9D9D0_3FB1_41BF_9592_5111FC31115E_.wvu.FilterData" localSheetId="0" hidden="1">'21.11.2018'!$B$6:$U$83</definedName>
    <definedName name="Z_2490238E_8097_4A90_AC1B_A40B7FA21697_.wvu.Rows" localSheetId="0" hidden="1">'21.11.2018'!#REF!</definedName>
    <definedName name="Z_2A26EEBB_25FA_4552_8DD6_8C59926E8570_.wvu.FilterData" localSheetId="0" hidden="1">'21.11.2018'!$B$6:$U$83</definedName>
    <definedName name="Z_2A26EEBB_25FA_4552_8DD6_8C59926E8570_.wvu.PrintTitles" localSheetId="0" hidden="1">'21.11.2018'!$2:$6</definedName>
    <definedName name="Z_2C5FCB56_0574_4579_93B7_FDA5721F91F8_.wvu.Rows" localSheetId="0" hidden="1">'21.11.2018'!#REF!</definedName>
    <definedName name="Z_2F954143_2512_452E_B5DE_69BB5713BC13_.wvu.PrintArea" localSheetId="0" hidden="1">'21.11.2018'!#REF!</definedName>
    <definedName name="Z_3CE56861_3905_4A76_BB0B_AC5AA8326C7E_.wvu.FilterData" localSheetId="0" hidden="1">'21.11.2018'!$B$1:$S$83</definedName>
    <definedName name="Z_3CE56861_3905_4A76_BB0B_AC5AA8326C7E_.wvu.PrintTitles" localSheetId="0" hidden="1">'21.11.2018'!#REF!</definedName>
    <definedName name="Z_3CE56861_3905_4A76_BB0B_AC5AA8326C7E_.wvu.Rows" localSheetId="0" hidden="1">'21.11.2018'!#REF!,'21.11.2018'!$2:$6,'21.11.2018'!#REF!</definedName>
    <definedName name="Z_56F37D30_EF1F_42E1_8580_7B46DAF53C23_.wvu.FilterData" localSheetId="0" hidden="1">'21.11.2018'!$B$6:$U$83</definedName>
    <definedName name="Z_57C1A59D_7A89_44AD_8D91_5A00C7CFE636_.wvu.FilterData" localSheetId="0" hidden="1">'21.11.2018'!$B$6:$U$83</definedName>
    <definedName name="Z_58445AEF_C284_4D01_AEAA_201AF9D0F2DC_.wvu.FilterData" localSheetId="0" hidden="1">'21.11.2018'!$B$1:$U$83</definedName>
    <definedName name="Z_5A4F350B_5B36_45A2_9B84_87109BE027B5_.wvu.FilterData" localSheetId="0" hidden="1">'21.11.2018'!$B$6:$U$83</definedName>
    <definedName name="Z_5A4F350B_5B36_45A2_9B84_87109BE027B5_.wvu.PrintTitles" localSheetId="0" hidden="1">'21.11.2018'!$2:$6</definedName>
    <definedName name="Z_61655005_565A_4894_BABD_ADBCA86896B5_.wvu.FilterData" localSheetId="0" hidden="1">'21.11.2018'!$B$6:$U$83</definedName>
    <definedName name="Z_700D0E0B_C35D_413A_9E4E_4557EF7E1567_.wvu.FilterData" localSheetId="0" hidden="1">'21.11.2018'!$B$6:$U$83</definedName>
    <definedName name="Z_70B07D57_084B_47B2_A70E_18B27D12852D_.wvu.PrintTitles" localSheetId="0" hidden="1">'21.11.2018'!#REF!</definedName>
    <definedName name="Z_70B07D57_084B_47B2_A70E_18B27D12852D_.wvu.Rows" localSheetId="0" hidden="1">'21.11.2018'!#REF!</definedName>
    <definedName name="Z_72B1A13D_1963_454B_9FFA_0648D1E57FBE_.wvu.FilterData" localSheetId="0" hidden="1">'21.11.2018'!$B$1:$F$83</definedName>
    <definedName name="Z_7C842407_1D90_4E0F_B719_0A31CBB26AFE_.wvu.FilterData" localSheetId="0" hidden="1">'21.11.2018'!$B$6:$U$83</definedName>
    <definedName name="Z_7EE39A81_51E5_4676_872C_E24F5BD9E752_.wvu.FilterData" localSheetId="0" hidden="1">'21.11.2018'!$B$6:$U$83</definedName>
    <definedName name="Z_8F294AAB_046B_46BF_A72F_1CB3500DAFF1_.wvu.FilterData" localSheetId="0" hidden="1">'21.11.2018'!$B$6:$U$83</definedName>
    <definedName name="Z_91C99AD1_D0AA_4416_BA9F_4DB70F5CBD26_.wvu.FilterData" localSheetId="0" hidden="1">'21.11.2018'!$B$6:$U$83</definedName>
    <definedName name="Z_9CDFCE14_213D_4802_A65C_DFFFE0E06503_.wvu.FilterData" localSheetId="0" hidden="1">'21.11.2018'!$B$6:$S$83</definedName>
    <definedName name="Z_A3289F50_9C24_401D_A346_BF7B26635371_.wvu.FilterData" localSheetId="0" hidden="1">'21.11.2018'!$B$6:$U$83</definedName>
    <definedName name="Z_B4806384_12F6_4BAA_88D5_287700DE33D6_.wvu.Rows" localSheetId="0" hidden="1">'21.11.2018'!#REF!</definedName>
    <definedName name="Z_B6182C9E_8100_4753_A0E1_6E80C78A1B8A_.wvu.FilterData" localSheetId="0" hidden="1">'21.11.2018'!$B$6:$U$83</definedName>
    <definedName name="Z_B6182C9E_8100_4753_A0E1_6E80C78A1B8A_.wvu.PrintTitles" localSheetId="0" hidden="1">'21.11.2018'!$2:$6</definedName>
    <definedName name="Z_BE28015B_4BCA_4270_BD39_A91508FE316C_.wvu.FilterData" localSheetId="0" hidden="1">'21.11.2018'!$B$6:$U$83</definedName>
    <definedName name="Z_C3E6E9C8_BA78_43E6_B0E3_4F101E5421BD_.wvu.FilterData" localSheetId="0" hidden="1">'21.11.2018'!$B$6:$U$83</definedName>
    <definedName name="Z_CD13C7A6_F330_4B90_B3CA_FD2A6E736E98_.wvu.FilterData" localSheetId="0" hidden="1">'21.11.2018'!$B$6:$U$83</definedName>
    <definedName name="Z_CF8FE01B_9723_4303_8150_591E36DA3D8B_.wvu.FilterData" localSheetId="0" hidden="1">'21.11.2018'!$B$6:$U$83</definedName>
    <definedName name="Z_E1CE0088_65FE_4A87_B8F5_04B0B9F5A24A_.wvu.FilterData" localSheetId="0" hidden="1">'21.11.2018'!$B$6:$U$83</definedName>
    <definedName name="Z_E55755CC_D30C_446B_ACB5_846599C0A7B0_.wvu.FilterData" localSheetId="0" hidden="1">'21.11.2018'!$B$6:$U$83</definedName>
    <definedName name="Z_F48409BF_2A70_45C0_89A1_A942C2E7FFD9_.wvu.FilterData" localSheetId="0" hidden="1">'21.11.2018'!$B$6:$U$83</definedName>
    <definedName name="Z_F6334343_A946_49A9_A920_7A5489CF891A_.wvu.FilterData" localSheetId="0" hidden="1">'21.11.2018'!$B$6:$U$83</definedName>
    <definedName name="Z_F6334343_A946_49A9_A920_7A5489CF891A_.wvu.PrintTitles" localSheetId="0" hidden="1">'21.11.2018'!$2:$6</definedName>
    <definedName name="Z_F64473DD_D579_4EC0_BC2F_52D48BB639B8_.wvu.FilterData" localSheetId="0" hidden="1">'21.11.2018'!$B$6:$U$83</definedName>
    <definedName name="_xlnm.Print_Titles" localSheetId="0">'21.11.2018'!$2:$6</definedName>
  </definedNames>
  <calcPr calcId="125725"/>
  <customWorkbookViews>
    <customWorkbookView name="Киселёва Е.А. - Личное представление" guid="{2A26EEBB-25FA-4552-8DD6-8C59926E8570}" mergeInterval="0" personalView="1" maximized="1" xWindow="1" yWindow="1" windowWidth="1280" windowHeight="771" activeSheetId="1"/>
    <customWorkbookView name="Маслюк Э.В. - Личное представление" guid="{E1CE0088-65FE-4A87-B8F5-04B0B9F5A24A}" mergeInterval="0" personalView="1" maximized="1" xWindow="1" yWindow="1" windowWidth="1920" windowHeight="850" activeSheetId="1"/>
    <customWorkbookView name="Халилова Н.В. - Личное представление" guid="{C3E6E9C8-BA78-43E6-B0E3-4F101E5421BD}" mergeInterval="0" personalView="1" maximized="1" windowWidth="1916" windowHeight="815" activeSheetId="1"/>
    <customWorkbookView name="Махрова - Личное представление" guid="{B6182C9E-8100-4753-A0E1-6E80C78A1B8A}" mergeInterval="0" personalView="1" maximized="1" windowWidth="1596" windowHeight="675" activeSheetId="1"/>
    <customWorkbookView name="Dozenko - Личное представление" guid="{7C842407-1D90-4E0F-B719-0A31CBB26AFE}" mergeInterval="0" personalView="1" maximized="1" xWindow="1" yWindow="1" windowWidth="1920" windowHeight="850" activeSheetId="1"/>
    <customWorkbookView name="Басалина Т. Ю. - Личное представление" guid="{BE28015B-4BCA-4270-BD39-A91508FE316C}" mergeInterval="0" personalView="1" maximized="1" xWindow="1" yWindow="1" windowWidth="1920" windowHeight="803" activeSheetId="1"/>
    <customWorkbookView name="noskova - Личное представление" guid="{F6334343-A946-49A9-A920-7A5489CF891A}" mergeInterval="0" personalView="1" maximized="1" windowWidth="1436" windowHeight="681" activeSheetId="1"/>
    <customWorkbookView name="krapivina - Личное представление" guid="{CF8FE01B-9723-4303-8150-591E36DA3D8B}" mergeInterval="0" personalView="1" maximized="1" xWindow="1" yWindow="1" windowWidth="1600" windowHeight="670" activeSheetId="1"/>
    <customWorkbookView name="Акимов А.В. - Личное представление" guid="{8E1576EF-45C4-4ACF-989A-6F87E3CE0ADF}" mergeInterval="0" personalView="1" maximized="1" xWindow="1" yWindow="1" windowWidth="1920" windowHeight="776" activeSheetId="1" showComments="commIndAndComment"/>
    <customWorkbookView name="kiseleva - Личное представление" guid="{70B07D57-084B-47B2-A70E-18B27D12852D}" mergeInterval="0" personalView="1" maximized="1" xWindow="1" yWindow="1" windowWidth="1152" windowHeight="643" activeSheetId="1"/>
    <customWorkbookView name="Карманова Н.С. - Личное представление" guid="{C93F96C1-6B45-438B-9D06-0049BDE0B44C}" mergeInterval="0" personalView="1" maximized="1" xWindow="1" yWindow="1" windowWidth="1600" windowHeight="680" activeSheetId="1"/>
    <customWorkbookView name="Krylova - Личное представление" guid="{484A7967-0590-41A7-8455-04E148123078}" mergeInterval="0" personalView="1" maximized="1" xWindow="1" yWindow="1" windowWidth="1920" windowHeight="850" activeSheetId="1"/>
    <customWorkbookView name="Marochkina - Личное представление" guid="{2490238E-8097-4A90-AC1B-A40B7FA21697}" mergeInterval="0" personalView="1" maximized="1" xWindow="1" yWindow="1" windowWidth="1920" windowHeight="850" activeSheetId="1"/>
    <customWorkbookView name="Зуева Н.А. - Личное представление" guid="{18155D2D-0BA0-4919-8B2E-FC2D2F833CEF}" mergeInterval="0" personalView="1" maximized="1" windowWidth="1916" windowHeight="807" activeSheetId="1"/>
    <customWorkbookView name="Григорьева С.М. - Личное представление" guid="{2F954143-2512-452E-B5DE-69BB5713BC13}" mergeInterval="0" personalView="1" maximized="1" windowWidth="1916" windowHeight="807" activeSheetId="1"/>
    <customWorkbookView name="Алесенко О.А. - Личное представление" guid="{B4806384-12F6-4BAA-88D5-287700DE33D6}" mergeInterval="0" personalView="1" maximized="1" xWindow="1" yWindow="1" windowWidth="1920" windowHeight="850" activeSheetId="1"/>
    <customWorkbookView name="garkusheva - Личное представление" guid="{A7A89421-6DDD-4D15-B049-09DA6B6BE722}" mergeInterval="0" personalView="1" maximized="1" xWindow="1" yWindow="1" windowWidth="1280" windowHeight="794" activeSheetId="1"/>
    <customWorkbookView name="Кожанова В. В. - Личное представление" guid="{2C5FCB56-0574-4579-93B7-FDA5721F91F8}" mergeInterval="0" personalView="1" xWindow="13" yWindow="34" windowWidth="1575" windowHeight="598" activeSheetId="1"/>
    <customWorkbookView name="ivanov - Личное представление" guid="{58445AEF-C284-4D01-AEAA-201AF9D0F2DC}" mergeInterval="0" personalView="1" maximized="1" xWindow="1" yWindow="1" windowWidth="1280" windowHeight="790" activeSheetId="1"/>
    <customWorkbookView name="mahrova - Личное представление" guid="{72B1A13D-1963-454B-9FFA-0648D1E57FBE}" mergeInterval="0" personalView="1" maximized="1" xWindow="1" yWindow="1" windowWidth="1440" windowHeight="670" activeSheetId="1"/>
    <customWorkbookView name="karmanova - Личное представление" guid="{3CE56861-3905-4A76-BB0B-AC5AA8326C7E}" mergeInterval="0" personalView="1" maximized="1" xWindow="1" yWindow="1" windowWidth="1680" windowHeight="820" activeSheetId="1"/>
    <customWorkbookView name="Solodyagina - Личное представление" guid="{9CDFCE14-213D-4802-A65C-DFFFE0E06503}" mergeInterval="0" personalView="1" maximized="1" xWindow="1" yWindow="1" windowWidth="1280" windowHeight="794" activeSheetId="1"/>
    <customWorkbookView name="NVOrel - Личное представление" guid="{5A4F350B-5B36-45A2-9B84-87109BE027B5}" mergeInterval="0" personalView="1" maximized="1" xWindow="1" yWindow="1" windowWidth="1920" windowHeight="800" activeSheetId="1"/>
    <customWorkbookView name="Демидова Т.Н. - Личное представление" guid="{61655005-565A-4894-BABD-ADBCA86896B5}" mergeInterval="0" personalView="1" maximized="1" xWindow="1" yWindow="1" windowWidth="1920" windowHeight="850" activeSheetId="1"/>
    <customWorkbookView name="mirsanova - Личное представление" guid="{8F294AAB-046B-46BF-A72F-1CB3500DAFF1}" mergeInterval="0" personalView="1" maximized="1" xWindow="1" yWindow="1" windowWidth="1920" windowHeight="850" activeSheetId="1"/>
    <customWorkbookView name="bogdashkina - Личное представление" guid="{04794CC2-DF6F-4444-BCC9-00916C90FBC5}" mergeInterval="0" personalView="1" maximized="1" xWindow="1" yWindow="1" windowWidth="1596" windowHeight="670" activeSheetId="1"/>
    <customWorkbookView name="fefelova - Личное представление" guid="{CD13C7A6-F330-4B90-B3CA-FD2A6E736E98}" mergeInterval="0" personalView="1" maximized="1" xWindow="1" yWindow="1" windowWidth="1920" windowHeight="850" activeSheetId="1"/>
  </customWorkbookViews>
  <fileRecoveryPr autoRecover="0"/>
</workbook>
</file>

<file path=xl/calcChain.xml><?xml version="1.0" encoding="utf-8"?>
<calcChain xmlns="http://schemas.openxmlformats.org/spreadsheetml/2006/main">
  <c r="H83" i="1"/>
  <c r="H51"/>
  <c r="I58"/>
  <c r="G58"/>
  <c r="T51"/>
  <c r="V51" s="1"/>
  <c r="U51"/>
  <c r="S51"/>
  <c r="P51"/>
  <c r="U41"/>
  <c r="T41"/>
  <c r="S41"/>
  <c r="P41"/>
  <c r="H41"/>
  <c r="J41" s="1"/>
  <c r="V70"/>
  <c r="M68"/>
  <c r="M61"/>
  <c r="M60"/>
  <c r="M57"/>
  <c r="M52"/>
  <c r="M47"/>
  <c r="M35"/>
  <c r="M37"/>
  <c r="M43"/>
  <c r="M33"/>
  <c r="M19"/>
  <c r="M20"/>
  <c r="M18"/>
  <c r="M12"/>
  <c r="J70"/>
  <c r="I63"/>
  <c r="K63"/>
  <c r="L63"/>
  <c r="K58"/>
  <c r="K45"/>
  <c r="K22"/>
  <c r="K82"/>
  <c r="L82"/>
  <c r="M82"/>
  <c r="K79"/>
  <c r="L79"/>
  <c r="M79"/>
  <c r="K71"/>
  <c r="L71"/>
  <c r="K66"/>
  <c r="L66"/>
  <c r="M66"/>
  <c r="L58"/>
  <c r="M58" s="1"/>
  <c r="K48"/>
  <c r="L48"/>
  <c r="L45"/>
  <c r="K31"/>
  <c r="L31"/>
  <c r="M31"/>
  <c r="L22"/>
  <c r="V41" l="1"/>
  <c r="M63"/>
  <c r="K83"/>
  <c r="M48"/>
  <c r="M22"/>
  <c r="M71"/>
  <c r="L83"/>
  <c r="M83" s="1"/>
  <c r="M45"/>
  <c r="P81"/>
  <c r="U10"/>
  <c r="T10"/>
  <c r="H10"/>
  <c r="J10" s="1"/>
  <c r="G79"/>
  <c r="I79"/>
  <c r="F79"/>
  <c r="U76"/>
  <c r="U77"/>
  <c r="U78"/>
  <c r="T76"/>
  <c r="V76" s="1"/>
  <c r="T77"/>
  <c r="T78"/>
  <c r="S77"/>
  <c r="S78"/>
  <c r="S76"/>
  <c r="P77"/>
  <c r="P78"/>
  <c r="P76"/>
  <c r="H76"/>
  <c r="J76" s="1"/>
  <c r="H77"/>
  <c r="J77" s="1"/>
  <c r="H78"/>
  <c r="J78" s="1"/>
  <c r="F45"/>
  <c r="S61"/>
  <c r="P61"/>
  <c r="S65"/>
  <c r="S66" s="1"/>
  <c r="P65"/>
  <c r="S53"/>
  <c r="O31"/>
  <c r="O45"/>
  <c r="O48"/>
  <c r="O58"/>
  <c r="O71"/>
  <c r="O82"/>
  <c r="O22"/>
  <c r="O63"/>
  <c r="T61"/>
  <c r="V10" l="1"/>
  <c r="V78"/>
  <c r="V77"/>
  <c r="N66"/>
  <c r="N22"/>
  <c r="N63"/>
  <c r="O66"/>
  <c r="P66"/>
  <c r="P53"/>
  <c r="Q66"/>
  <c r="Q22"/>
  <c r="Q63"/>
  <c r="R66"/>
  <c r="R22"/>
  <c r="R58"/>
  <c r="R63"/>
  <c r="T65"/>
  <c r="T66" s="1"/>
  <c r="U65"/>
  <c r="U66" s="1"/>
  <c r="U53"/>
  <c r="U61"/>
  <c r="V61" s="1"/>
  <c r="I66"/>
  <c r="U8"/>
  <c r="T8"/>
  <c r="V8" l="1"/>
  <c r="V65"/>
  <c r="V66" s="1"/>
  <c r="F71"/>
  <c r="I71"/>
  <c r="N71"/>
  <c r="Q71"/>
  <c r="R71"/>
  <c r="G71"/>
  <c r="P70"/>
  <c r="H65"/>
  <c r="G66"/>
  <c r="F66"/>
  <c r="T60"/>
  <c r="U60"/>
  <c r="T62"/>
  <c r="U62"/>
  <c r="S60"/>
  <c r="S62"/>
  <c r="P60"/>
  <c r="P62"/>
  <c r="H60"/>
  <c r="H61"/>
  <c r="J61" s="1"/>
  <c r="H62"/>
  <c r="J62" s="1"/>
  <c r="G63"/>
  <c r="F63"/>
  <c r="S74"/>
  <c r="S73"/>
  <c r="P74"/>
  <c r="P73"/>
  <c r="R75"/>
  <c r="R79" s="1"/>
  <c r="Q75"/>
  <c r="Q79" s="1"/>
  <c r="O75"/>
  <c r="O79" s="1"/>
  <c r="O83" s="1"/>
  <c r="N75"/>
  <c r="N79" s="1"/>
  <c r="I82"/>
  <c r="I48"/>
  <c r="I45"/>
  <c r="I31"/>
  <c r="I22"/>
  <c r="U20"/>
  <c r="T20"/>
  <c r="S20"/>
  <c r="P20"/>
  <c r="H20"/>
  <c r="J20" s="1"/>
  <c r="U38"/>
  <c r="T38"/>
  <c r="S38"/>
  <c r="P38"/>
  <c r="H38"/>
  <c r="J38" s="1"/>
  <c r="S19"/>
  <c r="T19"/>
  <c r="U19"/>
  <c r="H74"/>
  <c r="J74" s="1"/>
  <c r="H75"/>
  <c r="J75" s="1"/>
  <c r="T74"/>
  <c r="U74"/>
  <c r="T53"/>
  <c r="V53" s="1"/>
  <c r="S54"/>
  <c r="T54"/>
  <c r="U54"/>
  <c r="S55"/>
  <c r="T55"/>
  <c r="U55"/>
  <c r="P54"/>
  <c r="P55"/>
  <c r="H53"/>
  <c r="J53" s="1"/>
  <c r="H54"/>
  <c r="J54" s="1"/>
  <c r="H55"/>
  <c r="H56"/>
  <c r="J56" s="1"/>
  <c r="H69"/>
  <c r="S47"/>
  <c r="S48" s="1"/>
  <c r="S69"/>
  <c r="S68"/>
  <c r="S81"/>
  <c r="S82" s="1"/>
  <c r="P82"/>
  <c r="P69"/>
  <c r="P68"/>
  <c r="R82"/>
  <c r="Q82"/>
  <c r="N82"/>
  <c r="G82"/>
  <c r="F82"/>
  <c r="U73"/>
  <c r="T73"/>
  <c r="H73"/>
  <c r="J73" s="1"/>
  <c r="G31"/>
  <c r="N31"/>
  <c r="Q31"/>
  <c r="R31"/>
  <c r="F31"/>
  <c r="S57"/>
  <c r="P57"/>
  <c r="N58"/>
  <c r="Q58"/>
  <c r="F58"/>
  <c r="P56"/>
  <c r="P50"/>
  <c r="S56"/>
  <c r="S50"/>
  <c r="T56"/>
  <c r="U56"/>
  <c r="H47"/>
  <c r="J47" s="1"/>
  <c r="G48"/>
  <c r="N48"/>
  <c r="P48"/>
  <c r="Q48"/>
  <c r="R48"/>
  <c r="F48"/>
  <c r="S33"/>
  <c r="S34"/>
  <c r="S35"/>
  <c r="S36"/>
  <c r="S37"/>
  <c r="S39"/>
  <c r="S40"/>
  <c r="S42"/>
  <c r="S43"/>
  <c r="S44"/>
  <c r="P34"/>
  <c r="P35"/>
  <c r="P36"/>
  <c r="P37"/>
  <c r="P39"/>
  <c r="P40"/>
  <c r="P42"/>
  <c r="P43"/>
  <c r="P44"/>
  <c r="P33"/>
  <c r="G45"/>
  <c r="N45"/>
  <c r="Q45"/>
  <c r="R45"/>
  <c r="P24"/>
  <c r="P25"/>
  <c r="P26"/>
  <c r="P27"/>
  <c r="P28"/>
  <c r="P29"/>
  <c r="H25"/>
  <c r="H26"/>
  <c r="J26" s="1"/>
  <c r="H27"/>
  <c r="J27" s="1"/>
  <c r="H28"/>
  <c r="J28" s="1"/>
  <c r="H29"/>
  <c r="J29" s="1"/>
  <c r="H24"/>
  <c r="S24"/>
  <c r="S25"/>
  <c r="S26"/>
  <c r="S27"/>
  <c r="S28"/>
  <c r="S29"/>
  <c r="S11"/>
  <c r="P11"/>
  <c r="S8"/>
  <c r="S9"/>
  <c r="S12"/>
  <c r="S13"/>
  <c r="S14"/>
  <c r="S15"/>
  <c r="S16"/>
  <c r="S17"/>
  <c r="S18"/>
  <c r="S21"/>
  <c r="P9"/>
  <c r="P12"/>
  <c r="P13"/>
  <c r="P14"/>
  <c r="P15"/>
  <c r="P16"/>
  <c r="P17"/>
  <c r="P18"/>
  <c r="P19"/>
  <c r="P21"/>
  <c r="P8"/>
  <c r="H9"/>
  <c r="J9" s="1"/>
  <c r="H12"/>
  <c r="J12" s="1"/>
  <c r="H13"/>
  <c r="J13" s="1"/>
  <c r="H14"/>
  <c r="H15"/>
  <c r="J15" s="1"/>
  <c r="H16"/>
  <c r="J16" s="1"/>
  <c r="H17"/>
  <c r="J17" s="1"/>
  <c r="H18"/>
  <c r="J18" s="1"/>
  <c r="H19"/>
  <c r="J19" s="1"/>
  <c r="H21"/>
  <c r="H8"/>
  <c r="J8" s="1"/>
  <c r="H57"/>
  <c r="J57" s="1"/>
  <c r="H81"/>
  <c r="H52"/>
  <c r="J52" s="1"/>
  <c r="H50"/>
  <c r="H30"/>
  <c r="J30" s="1"/>
  <c r="H35"/>
  <c r="H37"/>
  <c r="J37" s="1"/>
  <c r="H11"/>
  <c r="H39"/>
  <c r="J39" s="1"/>
  <c r="H40"/>
  <c r="J40" s="1"/>
  <c r="H33"/>
  <c r="J33" s="1"/>
  <c r="H34"/>
  <c r="J34" s="1"/>
  <c r="H42"/>
  <c r="J42" s="1"/>
  <c r="H43"/>
  <c r="J43" s="1"/>
  <c r="H44"/>
  <c r="J44" s="1"/>
  <c r="H36"/>
  <c r="H68"/>
  <c r="T9"/>
  <c r="U9"/>
  <c r="G22"/>
  <c r="F22"/>
  <c r="V73"/>
  <c r="T13"/>
  <c r="U13"/>
  <c r="T57"/>
  <c r="U57"/>
  <c r="T81"/>
  <c r="T82" s="1"/>
  <c r="U81"/>
  <c r="U82" s="1"/>
  <c r="T52"/>
  <c r="U52"/>
  <c r="T50"/>
  <c r="U50"/>
  <c r="T18"/>
  <c r="U18"/>
  <c r="T21"/>
  <c r="V21" s="1"/>
  <c r="U21"/>
  <c r="T26"/>
  <c r="U26"/>
  <c r="T24"/>
  <c r="V24" s="1"/>
  <c r="U24"/>
  <c r="T25"/>
  <c r="U25"/>
  <c r="V25" s="1"/>
  <c r="T27"/>
  <c r="V27" s="1"/>
  <c r="U27"/>
  <c r="T28"/>
  <c r="U28"/>
  <c r="T29"/>
  <c r="V29" s="1"/>
  <c r="U29"/>
  <c r="T30"/>
  <c r="U30"/>
  <c r="T15"/>
  <c r="V15" s="1"/>
  <c r="U15"/>
  <c r="T14"/>
  <c r="U14"/>
  <c r="T35"/>
  <c r="V35" s="1"/>
  <c r="U35"/>
  <c r="T37"/>
  <c r="U37"/>
  <c r="T11"/>
  <c r="V11" s="1"/>
  <c r="U11"/>
  <c r="T39"/>
  <c r="U39"/>
  <c r="T40"/>
  <c r="V40" s="1"/>
  <c r="U40"/>
  <c r="T33"/>
  <c r="U33"/>
  <c r="T34"/>
  <c r="V34" s="1"/>
  <c r="U34"/>
  <c r="T42"/>
  <c r="U42"/>
  <c r="T43"/>
  <c r="V43" s="1"/>
  <c r="U43"/>
  <c r="T44"/>
  <c r="U44"/>
  <c r="T36"/>
  <c r="V36" s="1"/>
  <c r="U36"/>
  <c r="T16"/>
  <c r="U16"/>
  <c r="T69"/>
  <c r="V69" s="1"/>
  <c r="U69"/>
  <c r="T17"/>
  <c r="U17"/>
  <c r="T12"/>
  <c r="V12" s="1"/>
  <c r="U12"/>
  <c r="T68"/>
  <c r="U68"/>
  <c r="U47"/>
  <c r="U48" s="1"/>
  <c r="T47"/>
  <c r="T48" s="1"/>
  <c r="V47" l="1"/>
  <c r="V48" s="1"/>
  <c r="V68"/>
  <c r="V71" s="1"/>
  <c r="V17"/>
  <c r="V16"/>
  <c r="V44"/>
  <c r="V39"/>
  <c r="V30"/>
  <c r="H58"/>
  <c r="J58" s="1"/>
  <c r="P71"/>
  <c r="V38"/>
  <c r="P63"/>
  <c r="V62"/>
  <c r="T45"/>
  <c r="V14"/>
  <c r="V26"/>
  <c r="V52"/>
  <c r="V33"/>
  <c r="V37"/>
  <c r="U45"/>
  <c r="V57"/>
  <c r="F83"/>
  <c r="P31"/>
  <c r="S45"/>
  <c r="V74"/>
  <c r="V20"/>
  <c r="U63"/>
  <c r="V42"/>
  <c r="V28"/>
  <c r="V18"/>
  <c r="T58"/>
  <c r="V13"/>
  <c r="V55"/>
  <c r="P79"/>
  <c r="H66"/>
  <c r="J65"/>
  <c r="J66" s="1"/>
  <c r="H71"/>
  <c r="J71" s="1"/>
  <c r="J68"/>
  <c r="H45"/>
  <c r="J45" s="1"/>
  <c r="J35"/>
  <c r="J55"/>
  <c r="S31"/>
  <c r="P45"/>
  <c r="H48"/>
  <c r="S58"/>
  <c r="R83"/>
  <c r="V54"/>
  <c r="U75"/>
  <c r="T71"/>
  <c r="H31"/>
  <c r="J31" s="1"/>
  <c r="V56"/>
  <c r="H82"/>
  <c r="J82" s="1"/>
  <c r="J81"/>
  <c r="H63"/>
  <c r="J63" s="1"/>
  <c r="J60"/>
  <c r="Q83"/>
  <c r="T75"/>
  <c r="U71"/>
  <c r="V19"/>
  <c r="J48"/>
  <c r="V81"/>
  <c r="V82" s="1"/>
  <c r="T22"/>
  <c r="U22"/>
  <c r="P58"/>
  <c r="N83"/>
  <c r="S71"/>
  <c r="S79"/>
  <c r="H22"/>
  <c r="J22" s="1"/>
  <c r="U31"/>
  <c r="U58"/>
  <c r="U79"/>
  <c r="T63"/>
  <c r="V50"/>
  <c r="G83"/>
  <c r="P22"/>
  <c r="S22"/>
  <c r="H79"/>
  <c r="J79" s="1"/>
  <c r="I83"/>
  <c r="S63"/>
  <c r="V60"/>
  <c r="T31"/>
  <c r="V9"/>
  <c r="V31" l="1"/>
  <c r="V75"/>
  <c r="V79" s="1"/>
  <c r="V58"/>
  <c r="V63"/>
  <c r="P83"/>
  <c r="V45"/>
  <c r="V22"/>
  <c r="U83"/>
  <c r="T79"/>
  <c r="T83" s="1"/>
  <c r="S83"/>
  <c r="J83"/>
  <c r="V83" l="1"/>
</calcChain>
</file>

<file path=xl/sharedStrings.xml><?xml version="1.0" encoding="utf-8"?>
<sst xmlns="http://schemas.openxmlformats.org/spreadsheetml/2006/main" count="247" uniqueCount="195">
  <si>
    <t>№ п/п</t>
  </si>
  <si>
    <t>Главный распорядитель бюджетных средств областного бюджета, получатель субсидии</t>
  </si>
  <si>
    <t>Всего</t>
  </si>
  <si>
    <t>министерство культуры и национальной политики</t>
  </si>
  <si>
    <t>министерство социальной защиты населения области</t>
  </si>
  <si>
    <t>министерство жилищно-коммунального хозяйства области</t>
  </si>
  <si>
    <t xml:space="preserve">министерство образования и науки области </t>
  </si>
  <si>
    <t>Модернизация региональных и муниципальных театров юного зрителя и театров кукол путем их реконструкции капитального ремонта</t>
  </si>
  <si>
    <t>Оснащение оборудованием региональных сосудистых центров и первичных сосудистых отделений</t>
  </si>
  <si>
    <t>Реализация региональных проектов "Создание единого цифрового контура в здравоохранении  на основе единой государственной информационной системы здравоохранения (ЕГИСЗ)"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</si>
  <si>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</si>
  <si>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Проведение дополнительных скринингов лицам старше 65 лет, проживающим в сельской местности, на выявление отдельных социально-значимых неинфекционных заболеваний, оказывающих вклад в структуру смертности населения, с возможностью данных лиц в медицинские организации</t>
  </si>
  <si>
    <t>Создание и замена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</si>
  <si>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Министерство экономического развития и внешних связей</t>
  </si>
  <si>
    <t xml:space="preserve">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</si>
  <si>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2019 год</t>
  </si>
  <si>
    <t>федеральный бюджет</t>
  </si>
  <si>
    <t>областной бюджет</t>
  </si>
  <si>
    <t>всего</t>
  </si>
  <si>
    <t>2020 год</t>
  </si>
  <si>
    <t>2021 год</t>
  </si>
  <si>
    <t>Выполнение полномочий Российской Федерации по осуществлению ежемесячной выплаты в связи с рождением (усыновлением) первого ребенка</t>
  </si>
  <si>
    <t>ИТОГО по Демографии</t>
  </si>
  <si>
    <t>Р1 - Финансовая поддержка семей при рождении детей</t>
  </si>
  <si>
    <t xml:space="preserve">Федеральный проект </t>
  </si>
  <si>
    <t>Р2 - Содействие занятости женщин - создание условий дошкольного образования для детей в возрасте до трех лет</t>
  </si>
  <si>
    <t>Р3 - Старшее поколение</t>
  </si>
  <si>
    <t>Р5 - Спорт - норма жизни</t>
  </si>
  <si>
    <t>N1 - Развитие системы оказания первичной медико-санитарной помощи</t>
  </si>
  <si>
    <t>N2 - Борьба с сердечно-сосудистыми заболеваниями</t>
  </si>
  <si>
    <t>N3 - Борьба с онкологическими заболеваниями</t>
  </si>
  <si>
    <t>N4 - Развитие детского здравоохранения, включая создание детской современной инфраструктуры оказания медицинской помощи детям</t>
  </si>
  <si>
    <t>ИТОГО по Здравоохранению</t>
  </si>
  <si>
    <t>Е1 - Современна школа</t>
  </si>
  <si>
    <t xml:space="preserve">Обновление материально-технической базы для формирования у обучающихся современных технологических и гуманитарных навыков </t>
  </si>
  <si>
    <t xml:space="preserve">Поддержка образования для детей с ограниченными возможностями здоровья </t>
  </si>
  <si>
    <t xml:space="preserve">Создание ключевых центров развития детей </t>
  </si>
  <si>
    <t xml:space="preserve">Создание центров выявления и поддержки одареных детей </t>
  </si>
  <si>
    <t>Е2 - Успех каждого ребенка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</si>
  <si>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</t>
  </si>
  <si>
    <t xml:space="preserve">Е4 - Цифровая образовательная среда </t>
  </si>
  <si>
    <t xml:space="preserve"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</t>
  </si>
  <si>
    <t>Е6 - Молодые профессионалы (Повышение конкурентоспособности профессионального образования)</t>
  </si>
  <si>
    <t>ИТОГО по Образованию</t>
  </si>
  <si>
    <t>ИТОГО по Жилью и городской среде</t>
  </si>
  <si>
    <t>F2 - Формирование комфортной городской среды</t>
  </si>
  <si>
    <t>GA - Сохранение лесов</t>
  </si>
  <si>
    <t>G1 - Чистая страна</t>
  </si>
  <si>
    <t>ИТОГО по Экологии</t>
  </si>
  <si>
    <t>G2 - Комплексная система обращения с тко</t>
  </si>
  <si>
    <t>ИТОГО по Безопасным и качественным автомобильным дорогам</t>
  </si>
  <si>
    <t>R1 - Дорожная сеть</t>
  </si>
  <si>
    <t>G5 - Чистая вода</t>
  </si>
  <si>
    <t>N7 - Создание единого цифрового контура в здравоохранении  на основе единой государственной информационной системы здравоохранения (ЕГИСЗ)</t>
  </si>
  <si>
    <t>ИТОГО по Культуре</t>
  </si>
  <si>
    <t>А1 - Культурная среда</t>
  </si>
  <si>
    <t>ИТОГО по Малому и среднему предпринимательству и поддержке индивидуальной предпринимательской деятельности</t>
  </si>
  <si>
    <t>ИТОГО по Международной кооперации и экспорту</t>
  </si>
  <si>
    <t>ВСЕГО</t>
  </si>
  <si>
    <t>1. Национальный проект "Демография"</t>
  </si>
  <si>
    <t>3. Национальный проект "Образование"</t>
  </si>
  <si>
    <t>5. Национальный проект "Экология"</t>
  </si>
  <si>
    <t>6. Национальный проект "Безопасные и качественные автомобильные дороги"</t>
  </si>
  <si>
    <t>I4 -Расширение доступа субъектов малого и среднего предпринимательства  к финансовым ресурсам, в том числе к льготному финансированию</t>
  </si>
  <si>
    <t>Т2 - Экспорт продукции агропромышленного комплекса</t>
  </si>
  <si>
    <t xml:space="preserve">Организация профессионального обучения и дополнительного профессионального образования лиц предпенсионного возраста </t>
  </si>
  <si>
    <t>Реализация программ формирования современной городской среды</t>
  </si>
  <si>
    <t>Строительство и реконструкция (модернизация) объектов питьевого водоснабжения</t>
  </si>
  <si>
    <t>Наименование мероприятия по ведомственной</t>
  </si>
  <si>
    <t>Реализация мероприятий в области мелиорации земель сельскохозяйственного назначения</t>
  </si>
  <si>
    <t xml:space="preserve">Создание новых мест в общеобразовательных организациях, расположенных в сельской местности и поселках городского типа </t>
  </si>
  <si>
    <t xml:space="preserve">Создание новых мест в общеобразовательных организациях
</t>
  </si>
  <si>
    <t xml:space="preserve">Создание в общеобразовательных организациях, расположенных в сельской местности, условий для занятия физической культурой и спортом 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</si>
  <si>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</si>
  <si>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</si>
  <si>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Ежемесячная денежная выплата, назначаемая в случае рождения третьего ребенка и последующих детей  до достижения ребенком возраста трех лет</t>
  </si>
  <si>
    <t>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</si>
  <si>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Обеспечение авиационным обслуживанием для оказания медицинской помощи</t>
  </si>
  <si>
    <t>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</t>
  </si>
  <si>
    <t>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</si>
  <si>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 xml:space="preserve">Ликвидация несанкционированных свалок в границах городов и наиболее опасных объектов накопленного экологического вреда окружающей среде </t>
  </si>
  <si>
    <t>Увеличение площади лесовосстановления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</si>
  <si>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</si>
  <si>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Формирование запаса лесных семян для лесовосстановления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</si>
  <si>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</si>
  <si>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I8 - Популяризация предпринимательства</t>
  </si>
  <si>
    <t>I5 - Акселерация субъектов малого и среднего предпринимательства</t>
  </si>
  <si>
    <t xml:space="preserve">Финансовое обеспечение программ, направленных на обеспечение безопасных и комфортных условий  предоставления социальных услуг в сфере  социального обслуживания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</si>
  <si>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</si>
  <si>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</si>
  <si>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</si>
  <si>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 xml:space="preserve">Реализация мероприятий по оснащению объектов спортивной инфраструктуры спортивно-технологическим оборудованем </t>
  </si>
  <si>
    <t>министерство образования и науки области</t>
  </si>
  <si>
    <t>министерство здравоохранения  области</t>
  </si>
  <si>
    <t>Управление занятости населения  области</t>
  </si>
  <si>
    <t>министерство строительства и архитектуры  области</t>
  </si>
  <si>
    <t>министерство по физической культуре и спорту  области</t>
  </si>
  <si>
    <t>министерство образования и науки  области</t>
  </si>
  <si>
    <t>министерство природных ресурсов  области</t>
  </si>
  <si>
    <t>министерство транспорта и дорожного хозяйства  области</t>
  </si>
  <si>
    <t>министерство сельского хозяйства области</t>
  </si>
  <si>
    <t>министерство лесного хозяйства  и пожарной безопасности области</t>
  </si>
  <si>
    <t>создание мобильных технопарков "Кванториум"</t>
  </si>
  <si>
    <t xml:space="preserve">Государственная поддержка отрасли культуры </t>
  </si>
  <si>
    <t xml:space="preserve"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</t>
  </si>
  <si>
    <t>Государственная поддержка малого и среднего предпринимательства</t>
  </si>
  <si>
    <t xml:space="preserve">Государственная поддержка малого и среднего предпринимательства 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</si>
  <si>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</si>
  <si>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 xml:space="preserve">Реализация мероприятий по комплексному обустройству населенных пунктов расположенных в сельской местности, объектами социальной, инженерной инфраструктуры и автомобильными дорогами, направленных на устойчивое развитие сельских территорий </t>
  </si>
  <si>
    <t>Объем средств, предусмотренных и доведенных до главных распорядителей бюджетных средств на реализацию национальных проектов,  тыс. руб.</t>
  </si>
  <si>
    <t xml:space="preserve">Национальные проекты, реализуемые на территории Амурской области 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</si>
  <si>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 (дороги местного значения)</t>
  </si>
  <si>
    <t>Обеспечение безопасности дорожного движения с применением работающих в автоматическом режиме специальных технических средств, имеющих функции фото-, киносъемки, видеозаписи для фиксации нарушений правил дорожного движения</t>
  </si>
  <si>
    <t>R2 - Общесистемные меры развития дорожного хозяйства</t>
  </si>
  <si>
    <t>V6 - Коммуникации между центрами экономического роста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</si>
  <si>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</si>
  <si>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7. Национальный проект "Комплексный план модернизации и расширения магистральной инфраструктуры
"</t>
  </si>
  <si>
    <t>ИТОГО по Комплексному плану модернизации и расширения магистральной инфраструктуры</t>
  </si>
  <si>
    <t>Создание модельных муниципальных библиотек</t>
  </si>
  <si>
    <t>9. Национальный проект "Малое и среднее предпринимательство и поддержка индивидуальной предпринимательской инициативы"</t>
  </si>
  <si>
    <t>10. Национальный проект "Международная кооперация и экспорт"</t>
  </si>
  <si>
    <t>I7- Создание системы поддержки фермеров и развитие сельской кооперации</t>
  </si>
  <si>
    <t>Создание системы поддержки фермеров и развитие сельской кооперации (создание и развитие крестьянского (фермерского) хозяйства (грант "Агростартап")</t>
  </si>
  <si>
    <t>Создание системы поддержки фермеров и развитие сельской кооперации (возмещение части затрат сельскохозяйственным потребительским кооперативам)</t>
  </si>
  <si>
    <t>Создание системы поддержки фермеров и развитие сельской кооперации (обеспечение текущей деятельности центра компетенций в сфере сельскохозяйственной кооперации и поддержки фермеров)</t>
  </si>
  <si>
    <t>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</t>
  </si>
  <si>
    <t>% от плана</t>
  </si>
  <si>
    <t>Заключены соглашения с муниципальными образованиями</t>
  </si>
  <si>
    <t>Объем межбюджетных трансфертов из областного бюджета</t>
  </si>
  <si>
    <t xml:space="preserve">1102 09 3 Р5 52280 </t>
  </si>
  <si>
    <t xml:space="preserve">1101 09 3 Р5 50810 </t>
  </si>
  <si>
    <t xml:space="preserve">1101 09 1 Р5 55670 </t>
  </si>
  <si>
    <t>0801 03 8 А1 55190</t>
  </si>
  <si>
    <t>0409 12 2 R1 53930</t>
  </si>
  <si>
    <t>0701 12 2 P2 51590</t>
  </si>
  <si>
    <t>0702 12 2 E1 55200</t>
  </si>
  <si>
    <t>0702 12 2 E2 50970</t>
  </si>
  <si>
    <t>0702 12 2 E1 51690</t>
  </si>
  <si>
    <t>0702 12 2 E4 52100</t>
  </si>
  <si>
    <t>0503 05 1 F2 55550</t>
  </si>
  <si>
    <t>0502 05 1 G5 52430</t>
  </si>
  <si>
    <t>0401 08 6 Р3 52940</t>
  </si>
  <si>
    <t>0405 01 2 Т2 55680</t>
  </si>
  <si>
    <t>0405 01 6 I7 57801</t>
  </si>
  <si>
    <t>0405 01 6 I7 57802</t>
  </si>
  <si>
    <t>0405 01 6 I7 57803</t>
  </si>
  <si>
    <t>0605 04 1 G2 80570</t>
  </si>
  <si>
    <t xml:space="preserve">0407 04 3 GA 54290 </t>
  </si>
  <si>
    <t>0407 04 3 GA 54300</t>
  </si>
  <si>
    <t>0407 04 3 GA 54310</t>
  </si>
  <si>
    <t>0407 04 3 GA 54320</t>
  </si>
  <si>
    <t>0409 13 2 V6 53890</t>
  </si>
  <si>
    <t>0412 08 2 I4 55270</t>
  </si>
  <si>
    <t>0412 08 2 I5 55270</t>
  </si>
  <si>
    <t>0412 08 2 I8 55276</t>
  </si>
  <si>
    <t>0702 12 2 E1 51870</t>
  </si>
  <si>
    <t>0703 12 2  E2 52470</t>
  </si>
  <si>
    <t xml:space="preserve">0703 12 2 E2 51750 </t>
  </si>
  <si>
    <t>0703 12 2 E2 51890</t>
  </si>
  <si>
    <t>Создание центров цифрового образования</t>
  </si>
  <si>
    <t>0703 12 2 Е4 52190</t>
  </si>
  <si>
    <t>0704 12 1 Е6 51770</t>
  </si>
  <si>
    <t>0801 03 8 А1 54540</t>
  </si>
  <si>
    <t>0901 06 2 N2 51920</t>
  </si>
  <si>
    <t>0901 06 2 N3 51900</t>
  </si>
  <si>
    <t>0902 06 1 P3 54680</t>
  </si>
  <si>
    <t>0902 06 3 N4 51700</t>
  </si>
  <si>
    <t>0904 06 2 N1 55540</t>
  </si>
  <si>
    <t>0909  06 8 N7 51140</t>
  </si>
  <si>
    <t>1002 02 1 P3 52930</t>
  </si>
  <si>
    <t>1004 02 2 P1 50840</t>
  </si>
  <si>
    <t>1004 02 1 P1 55730</t>
  </si>
  <si>
    <t>1004 02 2 P1 56400</t>
  </si>
  <si>
    <t>1006 02 1 P3 51211</t>
  </si>
  <si>
    <t>0902 06 1 Р3 52950</t>
  </si>
  <si>
    <t>0701 12 2 Р2 52320</t>
  </si>
  <si>
    <t>1101 09 3 Р5 52290</t>
  </si>
  <si>
    <t>0902 06 1 N1 51910</t>
  </si>
  <si>
    <t>0902 06 1 N1 51960</t>
  </si>
  <si>
    <t>0702 12 2 Е1 52300</t>
  </si>
  <si>
    <t>0605 04 1 G1 52420</t>
  </si>
  <si>
    <t>0409 13 2 R1 87730</t>
  </si>
  <si>
    <t>0409 13 2 R2 12320</t>
  </si>
  <si>
    <t>0801 03 1 А1 54560</t>
  </si>
  <si>
    <t>Код бюджетной классифи-кации (Рз, Пр,Цст)</t>
  </si>
  <si>
    <t>10= гр.9/гр.8*100</t>
  </si>
  <si>
    <t>13 = гр.12/гр.11*100</t>
  </si>
  <si>
    <t>2. Национальный проект "Здравоохранение"</t>
  </si>
  <si>
    <t>4. Национальный проект "Жилье и городская среда"</t>
  </si>
  <si>
    <t>8. Национальный проект "Культура
"</t>
  </si>
  <si>
    <t>Кассовый расход на 01.07.2019</t>
  </si>
  <si>
    <t>0703 12 2 E2 11170</t>
  </si>
  <si>
    <t>Реализация пилотных проектов по обновлению содержания и технологий дополнительного образования по приоритетным направлениям</t>
  </si>
  <si>
    <t>0605 04 1 G2 52970</t>
  </si>
  <si>
    <t>Разработка проектно - сметной документации по объектам муниципальной собственности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</si>
</sst>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26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26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6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13" fillId="3" borderId="0" xfId="0" applyFont="1" applyFill="1"/>
    <xf numFmtId="164" fontId="8" fillId="3" borderId="1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3" fontId="3" fillId="4" borderId="1" xfId="0" applyNumberFormat="1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/>
    </xf>
    <xf numFmtId="164" fontId="3" fillId="4" borderId="1" xfId="0" applyNumberFormat="1" applyFont="1" applyFill="1" applyBorder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13" fillId="5" borderId="0" xfId="0" applyFont="1" applyFill="1"/>
    <xf numFmtId="0" fontId="5" fillId="5" borderId="0" xfId="0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left" vertical="top"/>
    </xf>
    <xf numFmtId="164" fontId="16" fillId="4" borderId="1" xfId="0" applyNumberFormat="1" applyFont="1" applyFill="1" applyBorder="1" applyAlignment="1">
      <alignment horizontal="center" vertical="top"/>
    </xf>
    <xf numFmtId="164" fontId="17" fillId="4" borderId="1" xfId="0" applyNumberFormat="1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3" fontId="3" fillId="4" borderId="4" xfId="0" applyNumberFormat="1" applyFont="1" applyFill="1" applyBorder="1" applyAlignment="1">
      <alignment horizontal="left" vertical="center"/>
    </xf>
    <xf numFmtId="0" fontId="0" fillId="0" borderId="4" xfId="0" applyBorder="1" applyAlignment="1"/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/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0" fillId="0" borderId="0" xfId="0" applyAlignment="1"/>
    <xf numFmtId="164" fontId="7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/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" fontId="3" fillId="5" borderId="3" xfId="0" applyNumberFormat="1" applyFont="1" applyFill="1" applyBorder="1" applyAlignment="1">
      <alignment horizontal="center" vertical="center" wrapText="1"/>
    </xf>
    <xf numFmtId="0" fontId="0" fillId="0" borderId="8" xfId="0" applyBorder="1" applyAlignment="1"/>
    <xf numFmtId="3" fontId="3" fillId="5" borderId="6" xfId="0" applyNumberFormat="1" applyFont="1" applyFill="1" applyBorder="1" applyAlignment="1">
      <alignment horizontal="center" vertical="center" wrapText="1"/>
    </xf>
    <xf numFmtId="3" fontId="16" fillId="5" borderId="7" xfId="0" applyNumberFormat="1" applyFont="1" applyFill="1" applyBorder="1" applyAlignment="1">
      <alignment horizontal="center" vertical="center" wrapText="1"/>
    </xf>
    <xf numFmtId="3" fontId="16" fillId="5" borderId="5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83"/>
  <sheetViews>
    <sheetView showGridLines="0" tabSelected="1" view="pageBreakPreview" topLeftCell="A2" zoomScale="50" zoomScaleNormal="40" zoomScaleSheetLayoutView="50" workbookViewId="0">
      <pane xSplit="5" ySplit="6" topLeftCell="F79" activePane="bottomRight" state="frozen"/>
      <selection activeCell="A2" sqref="A2"/>
      <selection pane="topRight" activeCell="F2" sqref="F2"/>
      <selection pane="bottomLeft" activeCell="A8" sqref="A8"/>
      <selection pane="bottomRight" activeCell="I84" sqref="I84"/>
    </sheetView>
  </sheetViews>
  <sheetFormatPr defaultColWidth="9.140625" defaultRowHeight="12.75"/>
  <cols>
    <col min="1" max="1" width="41.7109375" style="1" customWidth="1"/>
    <col min="2" max="2" width="11.140625" style="2" customWidth="1"/>
    <col min="3" max="3" width="42.85546875" style="2" customWidth="1"/>
    <col min="4" max="4" width="63.28515625" style="1" customWidth="1"/>
    <col min="5" max="5" width="36.85546875" style="1" customWidth="1"/>
    <col min="6" max="6" width="29.28515625" style="1" customWidth="1"/>
    <col min="7" max="7" width="26.85546875" style="1" customWidth="1"/>
    <col min="8" max="9" width="30" style="38" customWidth="1"/>
    <col min="10" max="10" width="27.5703125" style="38" customWidth="1"/>
    <col min="11" max="13" width="30" style="38" customWidth="1"/>
    <col min="14" max="14" width="30.140625" style="1" customWidth="1"/>
    <col min="15" max="15" width="29.7109375" style="1" customWidth="1"/>
    <col min="16" max="16" width="29.28515625" style="38" customWidth="1"/>
    <col min="17" max="17" width="31.28515625" style="1" customWidth="1"/>
    <col min="18" max="18" width="31.42578125" style="1" customWidth="1"/>
    <col min="19" max="19" width="31.140625" style="38" customWidth="1"/>
    <col min="20" max="20" width="35.5703125" style="39" customWidth="1"/>
    <col min="21" max="21" width="31.42578125" style="39" customWidth="1"/>
    <col min="22" max="22" width="34" style="39" customWidth="1"/>
    <col min="23" max="16384" width="9.140625" style="1"/>
  </cols>
  <sheetData>
    <row r="1" spans="1:22" s="3" customFormat="1" ht="90.75" customHeight="1">
      <c r="B1" s="108" t="s">
        <v>110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10"/>
      <c r="U1" s="110"/>
      <c r="V1" s="110"/>
    </row>
    <row r="2" spans="1:22" s="3" customFormat="1" ht="80.45" customHeight="1">
      <c r="A2" s="87" t="s">
        <v>24</v>
      </c>
      <c r="B2" s="87" t="s">
        <v>0</v>
      </c>
      <c r="C2" s="87" t="s">
        <v>184</v>
      </c>
      <c r="D2" s="87" t="s">
        <v>68</v>
      </c>
      <c r="E2" s="87" t="s">
        <v>1</v>
      </c>
      <c r="F2" s="111" t="s">
        <v>109</v>
      </c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2"/>
      <c r="U2" s="112"/>
      <c r="V2" s="112"/>
    </row>
    <row r="3" spans="1:22" s="3" customFormat="1" ht="68.45" customHeight="1">
      <c r="A3" s="88"/>
      <c r="B3" s="88"/>
      <c r="C3" s="88"/>
      <c r="D3" s="88"/>
      <c r="E3" s="88"/>
      <c r="F3" s="117" t="s">
        <v>15</v>
      </c>
      <c r="G3" s="118"/>
      <c r="H3" s="118"/>
      <c r="I3" s="118"/>
      <c r="J3" s="118"/>
      <c r="K3" s="118"/>
      <c r="L3" s="118"/>
      <c r="M3" s="118"/>
      <c r="N3" s="91" t="s">
        <v>19</v>
      </c>
      <c r="O3" s="91"/>
      <c r="P3" s="91"/>
      <c r="Q3" s="92" t="s">
        <v>20</v>
      </c>
      <c r="R3" s="93"/>
      <c r="S3" s="94"/>
      <c r="T3" s="97" t="s">
        <v>2</v>
      </c>
      <c r="U3" s="98"/>
      <c r="V3" s="99"/>
    </row>
    <row r="4" spans="1:22" s="3" customFormat="1" ht="171.6" customHeight="1">
      <c r="A4" s="88"/>
      <c r="B4" s="88"/>
      <c r="C4" s="88"/>
      <c r="D4" s="88"/>
      <c r="E4" s="88"/>
      <c r="F4" s="104" t="s">
        <v>16</v>
      </c>
      <c r="G4" s="106" t="s">
        <v>17</v>
      </c>
      <c r="H4" s="102" t="s">
        <v>18</v>
      </c>
      <c r="I4" s="128" t="s">
        <v>190</v>
      </c>
      <c r="J4" s="129"/>
      <c r="K4" s="132" t="s">
        <v>128</v>
      </c>
      <c r="L4" s="130" t="s">
        <v>127</v>
      </c>
      <c r="M4" s="131"/>
      <c r="N4" s="104" t="s">
        <v>16</v>
      </c>
      <c r="O4" s="106" t="s">
        <v>17</v>
      </c>
      <c r="P4" s="102" t="s">
        <v>18</v>
      </c>
      <c r="Q4" s="104" t="s">
        <v>16</v>
      </c>
      <c r="R4" s="106" t="s">
        <v>17</v>
      </c>
      <c r="S4" s="102" t="s">
        <v>18</v>
      </c>
      <c r="T4" s="113" t="s">
        <v>16</v>
      </c>
      <c r="U4" s="115" t="s">
        <v>17</v>
      </c>
      <c r="V4" s="115" t="s">
        <v>18</v>
      </c>
    </row>
    <row r="5" spans="1:22" s="3" customFormat="1" ht="101.25" customHeight="1">
      <c r="A5" s="89"/>
      <c r="B5" s="89"/>
      <c r="C5" s="89"/>
      <c r="D5" s="89"/>
      <c r="E5" s="89"/>
      <c r="F5" s="105"/>
      <c r="G5" s="107"/>
      <c r="H5" s="103"/>
      <c r="I5" s="75" t="s">
        <v>2</v>
      </c>
      <c r="J5" s="75" t="s">
        <v>126</v>
      </c>
      <c r="K5" s="133"/>
      <c r="L5" s="75" t="s">
        <v>2</v>
      </c>
      <c r="M5" s="75" t="s">
        <v>126</v>
      </c>
      <c r="N5" s="105"/>
      <c r="O5" s="107"/>
      <c r="P5" s="103"/>
      <c r="Q5" s="105"/>
      <c r="R5" s="107"/>
      <c r="S5" s="103"/>
      <c r="T5" s="114"/>
      <c r="U5" s="116"/>
      <c r="V5" s="116"/>
    </row>
    <row r="6" spans="1:22" s="3" customFormat="1" ht="69" customHeight="1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1" t="s">
        <v>185</v>
      </c>
      <c r="K6" s="9">
        <v>11</v>
      </c>
      <c r="L6" s="9">
        <v>12</v>
      </c>
      <c r="M6" s="81" t="s">
        <v>186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2">
        <v>20</v>
      </c>
      <c r="U6" s="82">
        <v>21</v>
      </c>
      <c r="V6" s="82">
        <v>22</v>
      </c>
    </row>
    <row r="7" spans="1:22" s="49" customFormat="1" ht="43.15" customHeight="1">
      <c r="A7" s="95" t="s">
        <v>59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</row>
    <row r="8" spans="1:22" s="18" customFormat="1" ht="216.75" customHeight="1">
      <c r="A8" s="87" t="s">
        <v>23</v>
      </c>
      <c r="B8" s="29">
        <v>1</v>
      </c>
      <c r="C8" s="29" t="s">
        <v>170</v>
      </c>
      <c r="D8" s="41" t="s">
        <v>75</v>
      </c>
      <c r="E8" s="20" t="s">
        <v>4</v>
      </c>
      <c r="F8" s="15">
        <v>576169.4</v>
      </c>
      <c r="G8" s="17">
        <v>101677</v>
      </c>
      <c r="H8" s="42">
        <f>F8+G8</f>
        <v>677846.4</v>
      </c>
      <c r="I8" s="42">
        <v>316356.7</v>
      </c>
      <c r="J8" s="42">
        <f>I8/H8*100</f>
        <v>46.670853455886167</v>
      </c>
      <c r="K8" s="77"/>
      <c r="L8" s="77"/>
      <c r="M8" s="77"/>
      <c r="N8" s="15">
        <v>0</v>
      </c>
      <c r="O8" s="15">
        <v>101677</v>
      </c>
      <c r="P8" s="42">
        <f>O8+N8</f>
        <v>101677</v>
      </c>
      <c r="Q8" s="15">
        <v>0</v>
      </c>
      <c r="R8" s="17">
        <v>101677</v>
      </c>
      <c r="S8" s="16">
        <f t="shared" ref="S8:S19" si="0">Q8+R8</f>
        <v>101677</v>
      </c>
      <c r="T8" s="43">
        <f t="shared" ref="T8:T21" si="1">F8+N8+Q8</f>
        <v>576169.4</v>
      </c>
      <c r="U8" s="43">
        <f t="shared" ref="U8:U21" si="2">G8+O8+R8</f>
        <v>305031</v>
      </c>
      <c r="V8" s="43">
        <f>T8+U8</f>
        <v>881200.4</v>
      </c>
    </row>
    <row r="9" spans="1:22" s="18" customFormat="1" ht="264" customHeight="1">
      <c r="A9" s="88"/>
      <c r="B9" s="7">
        <v>2</v>
      </c>
      <c r="C9" s="7" t="s">
        <v>171</v>
      </c>
      <c r="D9" s="14" t="s">
        <v>21</v>
      </c>
      <c r="E9" s="72" t="s">
        <v>4</v>
      </c>
      <c r="F9" s="15">
        <v>166914.4</v>
      </c>
      <c r="G9" s="12">
        <v>0</v>
      </c>
      <c r="H9" s="42">
        <f t="shared" ref="H9:H21" si="3">F9+G9</f>
        <v>166914.4</v>
      </c>
      <c r="I9" s="42">
        <v>164371.9</v>
      </c>
      <c r="J9" s="42">
        <f t="shared" ref="J9:J22" si="4">I9/H9*100</f>
        <v>98.476764137785594</v>
      </c>
      <c r="K9" s="77"/>
      <c r="L9" s="77"/>
      <c r="M9" s="77"/>
      <c r="N9" s="13">
        <v>189372.1</v>
      </c>
      <c r="O9" s="13">
        <v>0</v>
      </c>
      <c r="P9" s="42">
        <f t="shared" ref="P9:P21" si="5">O9+N9</f>
        <v>189372.1</v>
      </c>
      <c r="Q9" s="13">
        <v>213359.2</v>
      </c>
      <c r="R9" s="17">
        <v>0</v>
      </c>
      <c r="S9" s="16">
        <f t="shared" si="0"/>
        <v>213359.2</v>
      </c>
      <c r="T9" s="40">
        <f t="shared" si="1"/>
        <v>569645.69999999995</v>
      </c>
      <c r="U9" s="40">
        <f t="shared" si="2"/>
        <v>0</v>
      </c>
      <c r="V9" s="40">
        <f t="shared" ref="V9:V10" si="6">T9+U9</f>
        <v>569645.69999999995</v>
      </c>
    </row>
    <row r="10" spans="1:22" s="18" customFormat="1" ht="301.5" customHeight="1">
      <c r="A10" s="89"/>
      <c r="B10" s="7">
        <v>3</v>
      </c>
      <c r="C10" s="7" t="s">
        <v>172</v>
      </c>
      <c r="D10" s="14" t="s">
        <v>125</v>
      </c>
      <c r="E10" s="72" t="s">
        <v>4</v>
      </c>
      <c r="F10" s="15">
        <v>235903.5</v>
      </c>
      <c r="G10" s="12">
        <v>7296</v>
      </c>
      <c r="H10" s="42">
        <f t="shared" si="3"/>
        <v>243199.5</v>
      </c>
      <c r="I10" s="42">
        <v>0</v>
      </c>
      <c r="J10" s="42">
        <f t="shared" si="4"/>
        <v>0</v>
      </c>
      <c r="K10" s="77"/>
      <c r="L10" s="77"/>
      <c r="M10" s="77"/>
      <c r="N10" s="13">
        <v>0</v>
      </c>
      <c r="O10" s="13">
        <v>0</v>
      </c>
      <c r="P10" s="42">
        <v>0</v>
      </c>
      <c r="Q10" s="13">
        <v>0</v>
      </c>
      <c r="R10" s="56">
        <v>0</v>
      </c>
      <c r="S10" s="16">
        <v>0</v>
      </c>
      <c r="T10" s="40">
        <f t="shared" si="1"/>
        <v>235903.5</v>
      </c>
      <c r="U10" s="40">
        <f t="shared" si="2"/>
        <v>7296</v>
      </c>
      <c r="V10" s="40">
        <f t="shared" si="6"/>
        <v>243199.5</v>
      </c>
    </row>
    <row r="11" spans="1:22" s="18" customFormat="1" ht="381.75" customHeight="1">
      <c r="A11" s="87" t="s">
        <v>25</v>
      </c>
      <c r="B11" s="7">
        <v>4</v>
      </c>
      <c r="C11" s="7" t="s">
        <v>175</v>
      </c>
      <c r="D11" s="10" t="s">
        <v>74</v>
      </c>
      <c r="E11" s="12" t="s">
        <v>92</v>
      </c>
      <c r="F11" s="12">
        <v>0</v>
      </c>
      <c r="G11" s="12">
        <v>0</v>
      </c>
      <c r="H11" s="16">
        <f>F11+G11</f>
        <v>0</v>
      </c>
      <c r="I11" s="16">
        <v>0</v>
      </c>
      <c r="J11" s="42">
        <v>0</v>
      </c>
      <c r="K11" s="78"/>
      <c r="L11" s="78"/>
      <c r="M11" s="78"/>
      <c r="N11" s="13">
        <v>54311.4</v>
      </c>
      <c r="O11" s="13">
        <v>1679.7</v>
      </c>
      <c r="P11" s="42">
        <f t="shared" si="5"/>
        <v>55991.1</v>
      </c>
      <c r="Q11" s="13">
        <v>54178.7</v>
      </c>
      <c r="R11" s="13">
        <v>1675.6</v>
      </c>
      <c r="S11" s="16">
        <f t="shared" si="0"/>
        <v>55854.299999999996</v>
      </c>
      <c r="T11" s="40">
        <f t="shared" si="1"/>
        <v>108490.1</v>
      </c>
      <c r="U11" s="40">
        <f t="shared" si="2"/>
        <v>3355.3</v>
      </c>
      <c r="V11" s="40">
        <f t="shared" ref="V11:V21" si="7">T11+U11</f>
        <v>111845.40000000001</v>
      </c>
    </row>
    <row r="12" spans="1:22" s="18" customFormat="1" ht="255" customHeight="1">
      <c r="A12" s="90"/>
      <c r="B12" s="7">
        <v>5</v>
      </c>
      <c r="C12" s="7" t="s">
        <v>134</v>
      </c>
      <c r="D12" s="36" t="s">
        <v>73</v>
      </c>
      <c r="E12" s="26" t="s">
        <v>6</v>
      </c>
      <c r="F12" s="13">
        <v>144250.20000000001</v>
      </c>
      <c r="G12" s="27">
        <v>181660.3</v>
      </c>
      <c r="H12" s="42">
        <f t="shared" si="3"/>
        <v>325910.5</v>
      </c>
      <c r="I12" s="42">
        <v>0</v>
      </c>
      <c r="J12" s="42">
        <f t="shared" si="4"/>
        <v>0</v>
      </c>
      <c r="K12" s="42">
        <v>325910.5</v>
      </c>
      <c r="L12" s="42">
        <v>325910.5</v>
      </c>
      <c r="M12" s="42">
        <f>L12/K12*100</f>
        <v>100</v>
      </c>
      <c r="N12" s="13">
        <v>0</v>
      </c>
      <c r="O12" s="27">
        <v>0</v>
      </c>
      <c r="P12" s="42">
        <f t="shared" si="5"/>
        <v>0</v>
      </c>
      <c r="Q12" s="13">
        <v>0</v>
      </c>
      <c r="R12" s="27">
        <v>0</v>
      </c>
      <c r="S12" s="16">
        <f t="shared" si="0"/>
        <v>0</v>
      </c>
      <c r="T12" s="40">
        <f t="shared" si="1"/>
        <v>144250.20000000001</v>
      </c>
      <c r="U12" s="40">
        <f t="shared" si="2"/>
        <v>181660.3</v>
      </c>
      <c r="V12" s="40">
        <f t="shared" si="7"/>
        <v>325910.5</v>
      </c>
    </row>
    <row r="13" spans="1:22" s="18" customFormat="1" ht="211.5" customHeight="1">
      <c r="A13" s="86" t="s">
        <v>26</v>
      </c>
      <c r="B13" s="30">
        <v>6</v>
      </c>
      <c r="C13" s="30" t="s">
        <v>169</v>
      </c>
      <c r="D13" s="58" t="s">
        <v>107</v>
      </c>
      <c r="E13" s="20" t="s">
        <v>4</v>
      </c>
      <c r="F13" s="32">
        <v>17614.8</v>
      </c>
      <c r="G13" s="32">
        <v>0</v>
      </c>
      <c r="H13" s="42">
        <f t="shared" si="3"/>
        <v>17614.8</v>
      </c>
      <c r="I13" s="42">
        <v>0</v>
      </c>
      <c r="J13" s="42">
        <f t="shared" si="4"/>
        <v>0</v>
      </c>
      <c r="K13" s="42"/>
      <c r="L13" s="42"/>
      <c r="M13" s="42"/>
      <c r="N13" s="31">
        <v>0</v>
      </c>
      <c r="O13" s="32">
        <v>0</v>
      </c>
      <c r="P13" s="42">
        <f t="shared" si="5"/>
        <v>0</v>
      </c>
      <c r="Q13" s="31">
        <v>0</v>
      </c>
      <c r="R13" s="32">
        <v>0</v>
      </c>
      <c r="S13" s="16">
        <f t="shared" si="0"/>
        <v>0</v>
      </c>
      <c r="T13" s="40">
        <f t="shared" si="1"/>
        <v>17614.8</v>
      </c>
      <c r="U13" s="40">
        <f t="shared" si="2"/>
        <v>0</v>
      </c>
      <c r="V13" s="40">
        <f t="shared" si="7"/>
        <v>17614.8</v>
      </c>
    </row>
    <row r="14" spans="1:22" s="18" customFormat="1" ht="379.15" customHeight="1">
      <c r="A14" s="101"/>
      <c r="B14" s="7">
        <v>7</v>
      </c>
      <c r="C14" s="7" t="s">
        <v>174</v>
      </c>
      <c r="D14" s="10" t="s">
        <v>11</v>
      </c>
      <c r="E14" s="17" t="s">
        <v>93</v>
      </c>
      <c r="F14" s="13">
        <v>0</v>
      </c>
      <c r="G14" s="13">
        <v>0</v>
      </c>
      <c r="H14" s="42">
        <f t="shared" si="3"/>
        <v>0</v>
      </c>
      <c r="I14" s="42">
        <v>0</v>
      </c>
      <c r="J14" s="42">
        <v>0</v>
      </c>
      <c r="K14" s="42"/>
      <c r="L14" s="42"/>
      <c r="M14" s="42"/>
      <c r="N14" s="13">
        <v>23959.8</v>
      </c>
      <c r="O14" s="15">
        <v>0</v>
      </c>
      <c r="P14" s="42">
        <f t="shared" si="5"/>
        <v>23959.8</v>
      </c>
      <c r="Q14" s="13">
        <v>6355.6</v>
      </c>
      <c r="R14" s="15">
        <v>0</v>
      </c>
      <c r="S14" s="16">
        <f t="shared" si="0"/>
        <v>6355.6</v>
      </c>
      <c r="T14" s="40">
        <f t="shared" si="1"/>
        <v>30315.4</v>
      </c>
      <c r="U14" s="40">
        <f t="shared" si="2"/>
        <v>0</v>
      </c>
      <c r="V14" s="40">
        <f t="shared" si="7"/>
        <v>30315.4</v>
      </c>
    </row>
    <row r="15" spans="1:22" s="18" customFormat="1" ht="238.5" customHeight="1">
      <c r="A15" s="101"/>
      <c r="B15" s="7">
        <v>8</v>
      </c>
      <c r="C15" s="7" t="s">
        <v>165</v>
      </c>
      <c r="D15" s="10" t="s">
        <v>10</v>
      </c>
      <c r="E15" s="17" t="s">
        <v>93</v>
      </c>
      <c r="F15" s="13">
        <v>2415.6999999999998</v>
      </c>
      <c r="G15" s="13">
        <v>0</v>
      </c>
      <c r="H15" s="42">
        <f t="shared" si="3"/>
        <v>2415.6999999999998</v>
      </c>
      <c r="I15" s="42">
        <v>2415.6</v>
      </c>
      <c r="J15" s="42">
        <f t="shared" si="4"/>
        <v>99.995860413130771</v>
      </c>
      <c r="K15" s="42"/>
      <c r="L15" s="42"/>
      <c r="M15" s="42"/>
      <c r="N15" s="13">
        <v>241.9</v>
      </c>
      <c r="O15" s="13">
        <v>0</v>
      </c>
      <c r="P15" s="42">
        <f t="shared" si="5"/>
        <v>241.9</v>
      </c>
      <c r="Q15" s="13">
        <v>241.6</v>
      </c>
      <c r="R15" s="13">
        <v>0</v>
      </c>
      <c r="S15" s="16">
        <f t="shared" si="0"/>
        <v>241.6</v>
      </c>
      <c r="T15" s="40">
        <f t="shared" si="1"/>
        <v>2899.2</v>
      </c>
      <c r="U15" s="40">
        <f t="shared" si="2"/>
        <v>0</v>
      </c>
      <c r="V15" s="40">
        <f t="shared" si="7"/>
        <v>2899.2</v>
      </c>
    </row>
    <row r="16" spans="1:22" s="18" customFormat="1" ht="202.5" customHeight="1">
      <c r="A16" s="101"/>
      <c r="B16" s="7">
        <v>9</v>
      </c>
      <c r="C16" s="7" t="s">
        <v>141</v>
      </c>
      <c r="D16" s="37" t="s">
        <v>65</v>
      </c>
      <c r="E16" s="33" t="s">
        <v>94</v>
      </c>
      <c r="F16" s="13">
        <v>21061.1</v>
      </c>
      <c r="G16" s="13">
        <v>1108.5</v>
      </c>
      <c r="H16" s="42">
        <f t="shared" si="3"/>
        <v>22169.599999999999</v>
      </c>
      <c r="I16" s="42">
        <v>4457.7</v>
      </c>
      <c r="J16" s="42">
        <f t="shared" si="4"/>
        <v>20.107264001154736</v>
      </c>
      <c r="K16" s="42"/>
      <c r="L16" s="42"/>
      <c r="M16" s="42"/>
      <c r="N16" s="13">
        <v>21061.1</v>
      </c>
      <c r="O16" s="13">
        <v>1108.5</v>
      </c>
      <c r="P16" s="42">
        <f t="shared" si="5"/>
        <v>22169.599999999999</v>
      </c>
      <c r="Q16" s="13">
        <v>21061.1</v>
      </c>
      <c r="R16" s="13">
        <v>1108.5</v>
      </c>
      <c r="S16" s="16">
        <f t="shared" si="0"/>
        <v>22169.599999999999</v>
      </c>
      <c r="T16" s="40">
        <f t="shared" si="1"/>
        <v>63183.299999999996</v>
      </c>
      <c r="U16" s="40">
        <f t="shared" si="2"/>
        <v>3325.5</v>
      </c>
      <c r="V16" s="40">
        <f t="shared" si="7"/>
        <v>66508.799999999988</v>
      </c>
    </row>
    <row r="17" spans="1:22" s="18" customFormat="1" ht="249" customHeight="1">
      <c r="A17" s="101"/>
      <c r="B17" s="7">
        <v>10</v>
      </c>
      <c r="C17" s="7" t="s">
        <v>173</v>
      </c>
      <c r="D17" s="33" t="s">
        <v>87</v>
      </c>
      <c r="E17" s="26" t="s">
        <v>95</v>
      </c>
      <c r="F17" s="13">
        <v>23429.1</v>
      </c>
      <c r="G17" s="13">
        <v>724.6</v>
      </c>
      <c r="H17" s="42">
        <f t="shared" si="3"/>
        <v>24153.699999999997</v>
      </c>
      <c r="I17" s="42">
        <v>179.6</v>
      </c>
      <c r="J17" s="42">
        <f t="shared" si="4"/>
        <v>0.74357137829814901</v>
      </c>
      <c r="K17" s="42"/>
      <c r="L17" s="42"/>
      <c r="M17" s="42"/>
      <c r="N17" s="13">
        <v>0</v>
      </c>
      <c r="O17" s="13">
        <v>0</v>
      </c>
      <c r="P17" s="42">
        <f t="shared" si="5"/>
        <v>0</v>
      </c>
      <c r="Q17" s="13">
        <v>0</v>
      </c>
      <c r="R17" s="13">
        <v>0</v>
      </c>
      <c r="S17" s="16">
        <f t="shared" si="0"/>
        <v>0</v>
      </c>
      <c r="T17" s="40">
        <f t="shared" si="1"/>
        <v>23429.1</v>
      </c>
      <c r="U17" s="40">
        <f t="shared" si="2"/>
        <v>724.6</v>
      </c>
      <c r="V17" s="40">
        <f t="shared" si="7"/>
        <v>24153.699999999997</v>
      </c>
    </row>
    <row r="18" spans="1:22" s="18" customFormat="1" ht="175.5" customHeight="1">
      <c r="A18" s="86" t="s">
        <v>27</v>
      </c>
      <c r="B18" s="55">
        <v>11</v>
      </c>
      <c r="C18" s="55" t="s">
        <v>129</v>
      </c>
      <c r="D18" s="12" t="s">
        <v>91</v>
      </c>
      <c r="E18" s="12" t="s">
        <v>96</v>
      </c>
      <c r="F18" s="15">
        <v>74697.600000000006</v>
      </c>
      <c r="G18" s="15">
        <v>2310.1999999999998</v>
      </c>
      <c r="H18" s="42">
        <f t="shared" si="3"/>
        <v>77007.8</v>
      </c>
      <c r="I18" s="42">
        <v>0</v>
      </c>
      <c r="J18" s="42">
        <f t="shared" si="4"/>
        <v>0</v>
      </c>
      <c r="K18" s="42">
        <v>73825.2</v>
      </c>
      <c r="L18" s="42">
        <v>73825.2</v>
      </c>
      <c r="M18" s="42">
        <f>L18/K18*100</f>
        <v>100</v>
      </c>
      <c r="N18" s="13">
        <v>12977.3</v>
      </c>
      <c r="O18" s="13">
        <v>401.4</v>
      </c>
      <c r="P18" s="42">
        <f t="shared" si="5"/>
        <v>13378.699999999999</v>
      </c>
      <c r="Q18" s="13">
        <v>8353.4</v>
      </c>
      <c r="R18" s="13">
        <v>258.39999999999998</v>
      </c>
      <c r="S18" s="16">
        <f t="shared" si="0"/>
        <v>8611.7999999999993</v>
      </c>
      <c r="T18" s="40">
        <f t="shared" si="1"/>
        <v>96028.3</v>
      </c>
      <c r="U18" s="40">
        <f t="shared" si="2"/>
        <v>2970</v>
      </c>
      <c r="V18" s="40">
        <f t="shared" si="7"/>
        <v>98998.3</v>
      </c>
    </row>
    <row r="19" spans="1:22" ht="262.5" customHeight="1">
      <c r="A19" s="100"/>
      <c r="B19" s="7">
        <v>12</v>
      </c>
      <c r="C19" s="7" t="s">
        <v>130</v>
      </c>
      <c r="D19" s="19" t="s">
        <v>90</v>
      </c>
      <c r="E19" s="19" t="s">
        <v>96</v>
      </c>
      <c r="F19" s="12">
        <v>6229.3</v>
      </c>
      <c r="G19" s="33">
        <v>1099.29</v>
      </c>
      <c r="H19" s="42">
        <f t="shared" si="3"/>
        <v>7328.59</v>
      </c>
      <c r="I19" s="42">
        <v>3461.3</v>
      </c>
      <c r="J19" s="42">
        <f t="shared" si="4"/>
        <v>47.230094738551351</v>
      </c>
      <c r="K19" s="42">
        <v>4121.7</v>
      </c>
      <c r="L19" s="42">
        <v>4121.7</v>
      </c>
      <c r="M19" s="42">
        <f t="shared" ref="M19:M20" si="8">L19/K19*100</f>
        <v>100</v>
      </c>
      <c r="N19" s="33">
        <v>0</v>
      </c>
      <c r="O19" s="35">
        <v>0</v>
      </c>
      <c r="P19" s="42">
        <f t="shared" si="5"/>
        <v>0</v>
      </c>
      <c r="Q19" s="33">
        <v>0</v>
      </c>
      <c r="R19" s="60">
        <v>0</v>
      </c>
      <c r="S19" s="59">
        <f t="shared" si="0"/>
        <v>0</v>
      </c>
      <c r="T19" s="40">
        <f t="shared" si="1"/>
        <v>6229.3</v>
      </c>
      <c r="U19" s="40">
        <f t="shared" si="2"/>
        <v>1099.29</v>
      </c>
      <c r="V19" s="40">
        <f t="shared" si="7"/>
        <v>7328.59</v>
      </c>
    </row>
    <row r="20" spans="1:22" ht="378" customHeight="1">
      <c r="A20" s="100"/>
      <c r="B20" s="7">
        <v>13</v>
      </c>
      <c r="C20" s="7" t="s">
        <v>131</v>
      </c>
      <c r="D20" s="19" t="s">
        <v>108</v>
      </c>
      <c r="E20" s="19" t="s">
        <v>100</v>
      </c>
      <c r="F20" s="11">
        <v>2247.1999999999998</v>
      </c>
      <c r="G20" s="56">
        <v>2582.3000000000002</v>
      </c>
      <c r="H20" s="42">
        <f t="shared" si="3"/>
        <v>4829.5</v>
      </c>
      <c r="I20" s="42">
        <v>0</v>
      </c>
      <c r="J20" s="42">
        <f t="shared" si="4"/>
        <v>0</v>
      </c>
      <c r="K20" s="42">
        <v>4829.5</v>
      </c>
      <c r="L20" s="42">
        <v>4829.5</v>
      </c>
      <c r="M20" s="42">
        <f t="shared" si="8"/>
        <v>100</v>
      </c>
      <c r="N20" s="33">
        <v>0</v>
      </c>
      <c r="O20" s="35">
        <v>0</v>
      </c>
      <c r="P20" s="42">
        <f t="shared" ref="P20" si="9">O20+N20</f>
        <v>0</v>
      </c>
      <c r="Q20" s="33">
        <v>0</v>
      </c>
      <c r="R20" s="60">
        <v>0</v>
      </c>
      <c r="S20" s="59">
        <f t="shared" ref="S20" si="10">Q20+R20</f>
        <v>0</v>
      </c>
      <c r="T20" s="40">
        <f t="shared" si="1"/>
        <v>2247.1999999999998</v>
      </c>
      <c r="U20" s="40">
        <f t="shared" si="2"/>
        <v>2582.3000000000002</v>
      </c>
      <c r="V20" s="40">
        <f t="shared" ref="V20" si="11">T20+U20</f>
        <v>4829.5</v>
      </c>
    </row>
    <row r="21" spans="1:22" s="18" customFormat="1" ht="190.5" customHeight="1">
      <c r="A21" s="100"/>
      <c r="B21" s="7">
        <v>14</v>
      </c>
      <c r="C21" s="7" t="s">
        <v>176</v>
      </c>
      <c r="D21" s="12" t="s">
        <v>89</v>
      </c>
      <c r="E21" s="12" t="s">
        <v>96</v>
      </c>
      <c r="F21" s="15">
        <v>0</v>
      </c>
      <c r="G21" s="15">
        <v>0</v>
      </c>
      <c r="H21" s="42">
        <f t="shared" si="3"/>
        <v>0</v>
      </c>
      <c r="I21" s="42">
        <v>0</v>
      </c>
      <c r="J21" s="42">
        <v>0</v>
      </c>
      <c r="K21" s="42"/>
      <c r="L21" s="42"/>
      <c r="M21" s="42"/>
      <c r="N21" s="13">
        <v>25000</v>
      </c>
      <c r="O21" s="13">
        <v>773.2</v>
      </c>
      <c r="P21" s="42">
        <f t="shared" si="5"/>
        <v>25773.200000000001</v>
      </c>
      <c r="Q21" s="13">
        <v>34000</v>
      </c>
      <c r="R21" s="13">
        <v>1051.5</v>
      </c>
      <c r="S21" s="16">
        <f>Q21+R21</f>
        <v>35051.5</v>
      </c>
      <c r="T21" s="40">
        <f t="shared" si="1"/>
        <v>59000</v>
      </c>
      <c r="U21" s="40">
        <f t="shared" si="2"/>
        <v>1824.7</v>
      </c>
      <c r="V21" s="40">
        <f t="shared" si="7"/>
        <v>60824.7</v>
      </c>
    </row>
    <row r="22" spans="1:22" s="48" customFormat="1" ht="33">
      <c r="A22" s="45" t="s">
        <v>22</v>
      </c>
      <c r="B22" s="45"/>
      <c r="C22" s="45"/>
      <c r="D22" s="46"/>
      <c r="E22" s="46"/>
      <c r="F22" s="47">
        <f t="shared" ref="F22:V22" si="12">SUM(F8:F21)</f>
        <v>1270932.3000000003</v>
      </c>
      <c r="G22" s="47">
        <f t="shared" si="12"/>
        <v>298458.18999999994</v>
      </c>
      <c r="H22" s="47">
        <f>SUM(H8:H21)</f>
        <v>1569390.4900000002</v>
      </c>
      <c r="I22" s="47">
        <f t="shared" si="12"/>
        <v>491242.79999999993</v>
      </c>
      <c r="J22" s="80">
        <f t="shared" si="4"/>
        <v>31.301502279397642</v>
      </c>
      <c r="K22" s="47">
        <f>SUM(K8:K21)</f>
        <v>408686.9</v>
      </c>
      <c r="L22" s="47">
        <f t="shared" si="12"/>
        <v>408686.9</v>
      </c>
      <c r="M22" s="47">
        <f t="shared" si="12"/>
        <v>400</v>
      </c>
      <c r="N22" s="47">
        <f t="shared" si="12"/>
        <v>326923.59999999998</v>
      </c>
      <c r="O22" s="47">
        <f t="shared" si="12"/>
        <v>105639.79999999999</v>
      </c>
      <c r="P22" s="47">
        <f t="shared" si="12"/>
        <v>432563.39999999997</v>
      </c>
      <c r="Q22" s="47">
        <f t="shared" si="12"/>
        <v>337549.6</v>
      </c>
      <c r="R22" s="47">
        <f t="shared" si="12"/>
        <v>105771</v>
      </c>
      <c r="S22" s="47">
        <f t="shared" si="12"/>
        <v>443320.59999999992</v>
      </c>
      <c r="T22" s="47">
        <f t="shared" si="12"/>
        <v>1935405.5000000002</v>
      </c>
      <c r="U22" s="47">
        <f t="shared" si="12"/>
        <v>509868.98999999993</v>
      </c>
      <c r="V22" s="47">
        <f t="shared" si="12"/>
        <v>2445274.4899999998</v>
      </c>
    </row>
    <row r="23" spans="1:22" s="50" customFormat="1" ht="33">
      <c r="A23" s="95" t="s">
        <v>187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</row>
    <row r="24" spans="1:22" s="18" customFormat="1" ht="262.5" customHeight="1">
      <c r="A24" s="87" t="s">
        <v>28</v>
      </c>
      <c r="B24" s="7">
        <v>15</v>
      </c>
      <c r="C24" s="7" t="s">
        <v>177</v>
      </c>
      <c r="D24" s="37" t="s">
        <v>76</v>
      </c>
      <c r="E24" s="17" t="s">
        <v>93</v>
      </c>
      <c r="F24" s="15">
        <v>0</v>
      </c>
      <c r="G24" s="15">
        <v>0</v>
      </c>
      <c r="H24" s="16">
        <f>F24+G24</f>
        <v>0</v>
      </c>
      <c r="I24" s="16">
        <v>0</v>
      </c>
      <c r="J24" s="16">
        <v>0</v>
      </c>
      <c r="K24" s="12"/>
      <c r="L24" s="12"/>
      <c r="M24" s="12"/>
      <c r="N24" s="13">
        <v>115654.8</v>
      </c>
      <c r="O24" s="13">
        <v>0</v>
      </c>
      <c r="P24" s="16">
        <f t="shared" ref="P24:P28" si="13">N24+O24</f>
        <v>115654.8</v>
      </c>
      <c r="Q24" s="13">
        <v>0</v>
      </c>
      <c r="R24" s="13">
        <v>0</v>
      </c>
      <c r="S24" s="16">
        <f t="shared" ref="S24:S28" si="14">R24+Q24</f>
        <v>0</v>
      </c>
      <c r="T24" s="40">
        <f t="shared" ref="T24:U30" si="15">F24+N24+Q24</f>
        <v>115654.8</v>
      </c>
      <c r="U24" s="40">
        <f t="shared" si="15"/>
        <v>0</v>
      </c>
      <c r="V24" s="40">
        <f t="shared" ref="V24:V30" si="16">T24+U24</f>
        <v>115654.8</v>
      </c>
    </row>
    <row r="25" spans="1:22" s="18" customFormat="1" ht="242.25" customHeight="1">
      <c r="A25" s="88"/>
      <c r="B25" s="7">
        <v>16</v>
      </c>
      <c r="C25" s="7" t="s">
        <v>178</v>
      </c>
      <c r="D25" s="34" t="s">
        <v>12</v>
      </c>
      <c r="E25" s="17" t="s">
        <v>93</v>
      </c>
      <c r="F25" s="15">
        <v>0</v>
      </c>
      <c r="G25" s="15">
        <v>0</v>
      </c>
      <c r="H25" s="16">
        <f t="shared" ref="H25:H29" si="17">F25+G25</f>
        <v>0</v>
      </c>
      <c r="I25" s="16">
        <v>0</v>
      </c>
      <c r="J25" s="16">
        <v>0</v>
      </c>
      <c r="K25" s="12"/>
      <c r="L25" s="12"/>
      <c r="M25" s="12"/>
      <c r="N25" s="13">
        <v>245822.4</v>
      </c>
      <c r="O25" s="13">
        <v>0</v>
      </c>
      <c r="P25" s="16">
        <f t="shared" si="13"/>
        <v>245822.4</v>
      </c>
      <c r="Q25" s="13">
        <v>0</v>
      </c>
      <c r="R25" s="13">
        <v>0</v>
      </c>
      <c r="S25" s="16">
        <f t="shared" si="14"/>
        <v>0</v>
      </c>
      <c r="T25" s="40">
        <f t="shared" si="15"/>
        <v>245822.4</v>
      </c>
      <c r="U25" s="40">
        <f t="shared" si="15"/>
        <v>0</v>
      </c>
      <c r="V25" s="40">
        <f t="shared" si="16"/>
        <v>245822.4</v>
      </c>
    </row>
    <row r="26" spans="1:22" s="18" customFormat="1" ht="152.25" customHeight="1">
      <c r="A26" s="89"/>
      <c r="B26" s="7">
        <v>17</v>
      </c>
      <c r="C26" s="7" t="s">
        <v>167</v>
      </c>
      <c r="D26" s="37" t="s">
        <v>77</v>
      </c>
      <c r="E26" s="17" t="s">
        <v>93</v>
      </c>
      <c r="F26" s="15">
        <v>125799.4</v>
      </c>
      <c r="G26" s="15">
        <v>24367.25</v>
      </c>
      <c r="H26" s="16">
        <f t="shared" si="17"/>
        <v>150166.65</v>
      </c>
      <c r="I26" s="16">
        <v>62830.3</v>
      </c>
      <c r="J26" s="16">
        <f t="shared" ref="J26:J31" si="18">I26/H26*100</f>
        <v>41.840382002262153</v>
      </c>
      <c r="K26" s="12"/>
      <c r="L26" s="12"/>
      <c r="M26" s="12"/>
      <c r="N26" s="13">
        <v>113623.8</v>
      </c>
      <c r="O26" s="13">
        <v>44009.7</v>
      </c>
      <c r="P26" s="16">
        <f t="shared" si="13"/>
        <v>157633.5</v>
      </c>
      <c r="Q26" s="13">
        <v>113153.5</v>
      </c>
      <c r="R26" s="13">
        <v>52776.5</v>
      </c>
      <c r="S26" s="16">
        <f t="shared" si="14"/>
        <v>165930</v>
      </c>
      <c r="T26" s="40">
        <f t="shared" si="15"/>
        <v>352576.7</v>
      </c>
      <c r="U26" s="40">
        <f t="shared" si="15"/>
        <v>121153.45</v>
      </c>
      <c r="V26" s="40">
        <f t="shared" si="16"/>
        <v>473730.15</v>
      </c>
    </row>
    <row r="27" spans="1:22" s="18" customFormat="1" ht="168" customHeight="1">
      <c r="A27" s="34" t="s">
        <v>29</v>
      </c>
      <c r="B27" s="7">
        <v>18</v>
      </c>
      <c r="C27" s="7" t="s">
        <v>163</v>
      </c>
      <c r="D27" s="34" t="s">
        <v>8</v>
      </c>
      <c r="E27" s="17" t="s">
        <v>93</v>
      </c>
      <c r="F27" s="13">
        <v>63936.7</v>
      </c>
      <c r="G27" s="13">
        <v>0</v>
      </c>
      <c r="H27" s="16">
        <f t="shared" si="17"/>
        <v>63936.7</v>
      </c>
      <c r="I27" s="16">
        <v>0</v>
      </c>
      <c r="J27" s="16">
        <f t="shared" si="18"/>
        <v>0</v>
      </c>
      <c r="K27" s="12"/>
      <c r="L27" s="12"/>
      <c r="M27" s="12"/>
      <c r="N27" s="13">
        <v>72930.399999999994</v>
      </c>
      <c r="O27" s="13">
        <v>0</v>
      </c>
      <c r="P27" s="16">
        <f t="shared" si="13"/>
        <v>72930.399999999994</v>
      </c>
      <c r="Q27" s="13">
        <v>56779.5</v>
      </c>
      <c r="R27" s="13">
        <v>0</v>
      </c>
      <c r="S27" s="16">
        <f t="shared" si="14"/>
        <v>56779.5</v>
      </c>
      <c r="T27" s="40">
        <f t="shared" si="15"/>
        <v>193646.59999999998</v>
      </c>
      <c r="U27" s="40">
        <f t="shared" si="15"/>
        <v>0</v>
      </c>
      <c r="V27" s="40">
        <f t="shared" si="16"/>
        <v>193646.59999999998</v>
      </c>
    </row>
    <row r="28" spans="1:22" s="18" customFormat="1" ht="409.5">
      <c r="A28" s="34" t="s">
        <v>30</v>
      </c>
      <c r="B28" s="7">
        <v>19</v>
      </c>
      <c r="C28" s="7" t="s">
        <v>164</v>
      </c>
      <c r="D28" s="37" t="s">
        <v>78</v>
      </c>
      <c r="E28" s="17" t="s">
        <v>93</v>
      </c>
      <c r="F28" s="13">
        <v>164043.4</v>
      </c>
      <c r="G28" s="13">
        <v>0</v>
      </c>
      <c r="H28" s="16">
        <f t="shared" si="17"/>
        <v>164043.4</v>
      </c>
      <c r="I28" s="16">
        <v>0</v>
      </c>
      <c r="J28" s="16">
        <f t="shared" si="18"/>
        <v>0</v>
      </c>
      <c r="K28" s="12"/>
      <c r="L28" s="12"/>
      <c r="M28" s="12"/>
      <c r="N28" s="13">
        <v>287470.3</v>
      </c>
      <c r="O28" s="13">
        <v>0</v>
      </c>
      <c r="P28" s="16">
        <f t="shared" si="13"/>
        <v>287470.3</v>
      </c>
      <c r="Q28" s="13">
        <v>116647.9</v>
      </c>
      <c r="R28" s="13">
        <v>0</v>
      </c>
      <c r="S28" s="16">
        <f t="shared" si="14"/>
        <v>116647.9</v>
      </c>
      <c r="T28" s="40">
        <f t="shared" si="15"/>
        <v>568161.6</v>
      </c>
      <c r="U28" s="40">
        <f t="shared" si="15"/>
        <v>0</v>
      </c>
      <c r="V28" s="40">
        <f t="shared" si="16"/>
        <v>568161.6</v>
      </c>
    </row>
    <row r="29" spans="1:22" s="18" customFormat="1" ht="330">
      <c r="A29" s="34" t="s">
        <v>31</v>
      </c>
      <c r="B29" s="7">
        <v>20</v>
      </c>
      <c r="C29" s="7" t="s">
        <v>166</v>
      </c>
      <c r="D29" s="10" t="s">
        <v>79</v>
      </c>
      <c r="E29" s="17" t="s">
        <v>93</v>
      </c>
      <c r="F29" s="13">
        <v>107093.2</v>
      </c>
      <c r="G29" s="13">
        <v>18898.8</v>
      </c>
      <c r="H29" s="16">
        <f t="shared" si="17"/>
        <v>125992</v>
      </c>
      <c r="I29" s="16">
        <v>0</v>
      </c>
      <c r="J29" s="16">
        <f t="shared" si="18"/>
        <v>0</v>
      </c>
      <c r="K29" s="12"/>
      <c r="L29" s="12"/>
      <c r="M29" s="12"/>
      <c r="N29" s="13">
        <v>107093.2</v>
      </c>
      <c r="O29" s="13">
        <v>18898.8</v>
      </c>
      <c r="P29" s="16">
        <f>N29+O29</f>
        <v>125992</v>
      </c>
      <c r="Q29" s="13">
        <v>0</v>
      </c>
      <c r="R29" s="13">
        <v>0</v>
      </c>
      <c r="S29" s="16">
        <f>R29+Q29</f>
        <v>0</v>
      </c>
      <c r="T29" s="40">
        <f t="shared" si="15"/>
        <v>214186.4</v>
      </c>
      <c r="U29" s="40">
        <f t="shared" si="15"/>
        <v>37797.599999999999</v>
      </c>
      <c r="V29" s="40">
        <f t="shared" si="16"/>
        <v>251984</v>
      </c>
    </row>
    <row r="30" spans="1:22" s="18" customFormat="1" ht="363">
      <c r="A30" s="34" t="s">
        <v>53</v>
      </c>
      <c r="B30" s="7">
        <v>21</v>
      </c>
      <c r="C30" s="7" t="s">
        <v>168</v>
      </c>
      <c r="D30" s="10" t="s">
        <v>9</v>
      </c>
      <c r="E30" s="17" t="s">
        <v>93</v>
      </c>
      <c r="F30" s="13">
        <v>102410</v>
      </c>
      <c r="G30" s="13">
        <v>3167.3</v>
      </c>
      <c r="H30" s="16">
        <f>F30+G30</f>
        <v>105577.3</v>
      </c>
      <c r="I30" s="16">
        <v>0</v>
      </c>
      <c r="J30" s="16">
        <f t="shared" si="18"/>
        <v>0</v>
      </c>
      <c r="K30" s="12"/>
      <c r="L30" s="12"/>
      <c r="M30" s="12"/>
      <c r="N30" s="13">
        <v>345787</v>
      </c>
      <c r="O30" s="13">
        <v>10694.4</v>
      </c>
      <c r="P30" s="16">
        <v>356481.4</v>
      </c>
      <c r="Q30" s="13">
        <v>96698.4</v>
      </c>
      <c r="R30" s="13">
        <v>2990.7</v>
      </c>
      <c r="S30" s="16">
        <v>99689.099999999991</v>
      </c>
      <c r="T30" s="40">
        <f t="shared" si="15"/>
        <v>544895.4</v>
      </c>
      <c r="U30" s="40">
        <f t="shared" si="15"/>
        <v>16852.400000000001</v>
      </c>
      <c r="V30" s="40">
        <f t="shared" si="16"/>
        <v>561747.80000000005</v>
      </c>
    </row>
    <row r="31" spans="1:22" s="48" customFormat="1" ht="33">
      <c r="A31" s="45" t="s">
        <v>32</v>
      </c>
      <c r="B31" s="45"/>
      <c r="C31" s="45"/>
      <c r="D31" s="46"/>
      <c r="E31" s="46"/>
      <c r="F31" s="47">
        <f>SUM(F24:F30)</f>
        <v>563282.69999999995</v>
      </c>
      <c r="G31" s="47">
        <f t="shared" ref="G31:V31" si="19">SUM(G24:G30)</f>
        <v>46433.350000000006</v>
      </c>
      <c r="H31" s="47">
        <f t="shared" si="19"/>
        <v>609716.05000000005</v>
      </c>
      <c r="I31" s="47">
        <f t="shared" si="19"/>
        <v>62830.3</v>
      </c>
      <c r="J31" s="79">
        <f t="shared" si="18"/>
        <v>10.304846001675697</v>
      </c>
      <c r="K31" s="47">
        <f t="shared" si="19"/>
        <v>0</v>
      </c>
      <c r="L31" s="47">
        <f t="shared" si="19"/>
        <v>0</v>
      </c>
      <c r="M31" s="47">
        <f t="shared" si="19"/>
        <v>0</v>
      </c>
      <c r="N31" s="47">
        <f t="shared" si="19"/>
        <v>1288381.8999999999</v>
      </c>
      <c r="O31" s="47">
        <f>SUM(O24:O30)</f>
        <v>73602.899999999994</v>
      </c>
      <c r="P31" s="47">
        <f t="shared" si="19"/>
        <v>1361984.7999999998</v>
      </c>
      <c r="Q31" s="47">
        <f t="shared" si="19"/>
        <v>383279.30000000005</v>
      </c>
      <c r="R31" s="47">
        <f t="shared" si="19"/>
        <v>55767.199999999997</v>
      </c>
      <c r="S31" s="47">
        <f t="shared" si="19"/>
        <v>439046.5</v>
      </c>
      <c r="T31" s="47">
        <f t="shared" si="19"/>
        <v>2234943.9</v>
      </c>
      <c r="U31" s="47">
        <f t="shared" si="19"/>
        <v>175803.44999999998</v>
      </c>
      <c r="V31" s="47">
        <f t="shared" si="19"/>
        <v>2410747.35</v>
      </c>
    </row>
    <row r="32" spans="1:22" s="50" customFormat="1" ht="33">
      <c r="A32" s="95" t="s">
        <v>60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</row>
    <row r="33" spans="1:22" s="18" customFormat="1" ht="201.75" customHeight="1">
      <c r="A33" s="86" t="s">
        <v>33</v>
      </c>
      <c r="B33" s="7">
        <v>22</v>
      </c>
      <c r="C33" s="7" t="s">
        <v>137</v>
      </c>
      <c r="D33" s="24" t="s">
        <v>34</v>
      </c>
      <c r="E33" s="12" t="s">
        <v>97</v>
      </c>
      <c r="F33" s="13">
        <v>40784.400000000001</v>
      </c>
      <c r="G33" s="13">
        <v>1261.4000000000001</v>
      </c>
      <c r="H33" s="16">
        <f t="shared" ref="H33:H44" si="20">F33+G33</f>
        <v>42045.8</v>
      </c>
      <c r="I33" s="16">
        <v>10366.1</v>
      </c>
      <c r="J33" s="16">
        <f>I33/H33*100</f>
        <v>24.654305543003105</v>
      </c>
      <c r="K33" s="16">
        <v>42045.8</v>
      </c>
      <c r="L33" s="16">
        <v>42045.8</v>
      </c>
      <c r="M33" s="16">
        <f>L33/K33*100</f>
        <v>100</v>
      </c>
      <c r="N33" s="13">
        <v>0</v>
      </c>
      <c r="O33" s="13">
        <v>0</v>
      </c>
      <c r="P33" s="16">
        <f>N33+O33</f>
        <v>0</v>
      </c>
      <c r="Q33" s="13">
        <v>0</v>
      </c>
      <c r="R33" s="13">
        <v>0</v>
      </c>
      <c r="S33" s="16">
        <f t="shared" ref="S33:S43" si="21">R33+Q33</f>
        <v>0</v>
      </c>
      <c r="T33" s="40">
        <f t="shared" ref="T33:T44" si="22">F33+N33+Q33</f>
        <v>40784.400000000001</v>
      </c>
      <c r="U33" s="40">
        <f t="shared" ref="U33:U44" si="23">G33+O33+R33</f>
        <v>1261.4000000000001</v>
      </c>
      <c r="V33" s="40">
        <f t="shared" ref="V33:V44" si="24">T33+U33</f>
        <v>42045.8</v>
      </c>
    </row>
    <row r="34" spans="1:22" s="18" customFormat="1" ht="138" customHeight="1">
      <c r="A34" s="86"/>
      <c r="B34" s="7">
        <v>23</v>
      </c>
      <c r="C34" s="7" t="s">
        <v>155</v>
      </c>
      <c r="D34" s="24" t="s">
        <v>35</v>
      </c>
      <c r="E34" s="12" t="s">
        <v>97</v>
      </c>
      <c r="F34" s="13">
        <v>7914.6</v>
      </c>
      <c r="G34" s="13">
        <v>244.8</v>
      </c>
      <c r="H34" s="16">
        <f t="shared" si="20"/>
        <v>8159.4000000000005</v>
      </c>
      <c r="I34" s="16">
        <v>930.9</v>
      </c>
      <c r="J34" s="16">
        <f>I34/H34*100</f>
        <v>11.40892712699463</v>
      </c>
      <c r="K34" s="16"/>
      <c r="L34" s="16"/>
      <c r="M34" s="16"/>
      <c r="N34" s="13">
        <v>0</v>
      </c>
      <c r="O34" s="13">
        <v>0</v>
      </c>
      <c r="P34" s="16">
        <f t="shared" ref="P34:P44" si="25">N34+O34</f>
        <v>0</v>
      </c>
      <c r="Q34" s="13">
        <v>0</v>
      </c>
      <c r="R34" s="13">
        <v>0</v>
      </c>
      <c r="S34" s="16">
        <f t="shared" si="21"/>
        <v>0</v>
      </c>
      <c r="T34" s="40">
        <f t="shared" si="22"/>
        <v>7914.6</v>
      </c>
      <c r="U34" s="40">
        <f t="shared" si="23"/>
        <v>244.8</v>
      </c>
      <c r="V34" s="40">
        <f t="shared" si="24"/>
        <v>8159.4000000000005</v>
      </c>
    </row>
    <row r="35" spans="1:22" s="18" customFormat="1" ht="138" customHeight="1">
      <c r="A35" s="86"/>
      <c r="B35" s="7">
        <v>24</v>
      </c>
      <c r="C35" s="76" t="s">
        <v>135</v>
      </c>
      <c r="D35" s="21" t="s">
        <v>71</v>
      </c>
      <c r="E35" s="17" t="s">
        <v>97</v>
      </c>
      <c r="F35" s="22">
        <v>274841.8</v>
      </c>
      <c r="G35" s="15">
        <v>32334.3</v>
      </c>
      <c r="H35" s="16">
        <f t="shared" si="20"/>
        <v>307176.09999999998</v>
      </c>
      <c r="I35" s="16">
        <v>55040.5</v>
      </c>
      <c r="J35" s="16">
        <f t="shared" ref="J35:J45" si="26">I35/H35*100</f>
        <v>17.918223455535767</v>
      </c>
      <c r="K35" s="16">
        <v>307176.09999999998</v>
      </c>
      <c r="L35" s="16">
        <v>307176.09999999998</v>
      </c>
      <c r="M35" s="16">
        <f t="shared" ref="M35:M45" si="27">L35/K35*100</f>
        <v>100</v>
      </c>
      <c r="N35" s="33">
        <v>253890.1</v>
      </c>
      <c r="O35" s="15">
        <v>29869.4</v>
      </c>
      <c r="P35" s="16">
        <f t="shared" si="25"/>
        <v>283759.5</v>
      </c>
      <c r="Q35" s="33">
        <v>0</v>
      </c>
      <c r="R35" s="11">
        <v>0</v>
      </c>
      <c r="S35" s="16">
        <f t="shared" si="21"/>
        <v>0</v>
      </c>
      <c r="T35" s="40">
        <f t="shared" si="22"/>
        <v>528731.9</v>
      </c>
      <c r="U35" s="40">
        <f t="shared" si="23"/>
        <v>62203.7</v>
      </c>
      <c r="V35" s="40">
        <f t="shared" si="24"/>
        <v>590935.6</v>
      </c>
    </row>
    <row r="36" spans="1:22" s="18" customFormat="1" ht="172.5" customHeight="1">
      <c r="A36" s="86"/>
      <c r="B36" s="7">
        <v>25</v>
      </c>
      <c r="C36" s="7" t="s">
        <v>179</v>
      </c>
      <c r="D36" s="25" t="s">
        <v>70</v>
      </c>
      <c r="E36" s="12" t="s">
        <v>97</v>
      </c>
      <c r="F36" s="13">
        <v>0</v>
      </c>
      <c r="G36" s="13">
        <v>0</v>
      </c>
      <c r="H36" s="16">
        <f t="shared" si="20"/>
        <v>0</v>
      </c>
      <c r="I36" s="16">
        <v>0</v>
      </c>
      <c r="J36" s="16">
        <v>0</v>
      </c>
      <c r="K36" s="16"/>
      <c r="L36" s="16"/>
      <c r="M36" s="16"/>
      <c r="N36" s="12">
        <v>127543.1</v>
      </c>
      <c r="O36" s="13">
        <v>3944.6</v>
      </c>
      <c r="P36" s="16">
        <f t="shared" si="25"/>
        <v>131487.70000000001</v>
      </c>
      <c r="Q36" s="12">
        <v>123807.8</v>
      </c>
      <c r="R36" s="13">
        <v>3829.1</v>
      </c>
      <c r="S36" s="16">
        <f t="shared" si="21"/>
        <v>127636.90000000001</v>
      </c>
      <c r="T36" s="40">
        <f t="shared" si="22"/>
        <v>251350.90000000002</v>
      </c>
      <c r="U36" s="40">
        <f t="shared" si="23"/>
        <v>7773.7</v>
      </c>
      <c r="V36" s="40">
        <f t="shared" si="24"/>
        <v>259124.60000000003</v>
      </c>
    </row>
    <row r="37" spans="1:22" s="18" customFormat="1" ht="237" customHeight="1">
      <c r="A37" s="86" t="s">
        <v>38</v>
      </c>
      <c r="B37" s="7">
        <v>26</v>
      </c>
      <c r="C37" s="7" t="s">
        <v>136</v>
      </c>
      <c r="D37" s="10" t="s">
        <v>72</v>
      </c>
      <c r="E37" s="12" t="s">
        <v>97</v>
      </c>
      <c r="F37" s="12">
        <v>11887</v>
      </c>
      <c r="G37" s="12">
        <v>2097.6999999999998</v>
      </c>
      <c r="H37" s="16">
        <f t="shared" si="20"/>
        <v>13984.7</v>
      </c>
      <c r="I37" s="16">
        <v>0</v>
      </c>
      <c r="J37" s="16">
        <f t="shared" si="26"/>
        <v>0</v>
      </c>
      <c r="K37" s="16">
        <v>13984.7</v>
      </c>
      <c r="L37" s="16">
        <v>13984.7</v>
      </c>
      <c r="M37" s="16">
        <f t="shared" si="27"/>
        <v>100</v>
      </c>
      <c r="N37" s="13">
        <v>0</v>
      </c>
      <c r="O37" s="13">
        <v>0</v>
      </c>
      <c r="P37" s="16">
        <f t="shared" si="25"/>
        <v>0</v>
      </c>
      <c r="Q37" s="13">
        <v>0</v>
      </c>
      <c r="R37" s="13">
        <v>0</v>
      </c>
      <c r="S37" s="16">
        <f t="shared" si="21"/>
        <v>0</v>
      </c>
      <c r="T37" s="40">
        <f t="shared" si="22"/>
        <v>11887</v>
      </c>
      <c r="U37" s="40">
        <f t="shared" si="23"/>
        <v>2097.6999999999998</v>
      </c>
      <c r="V37" s="40">
        <f t="shared" si="24"/>
        <v>13984.7</v>
      </c>
    </row>
    <row r="38" spans="1:22" s="18" customFormat="1" ht="153.75" customHeight="1">
      <c r="A38" s="86"/>
      <c r="B38" s="7">
        <v>27</v>
      </c>
      <c r="C38" s="7" t="s">
        <v>156</v>
      </c>
      <c r="D38" s="10" t="s">
        <v>102</v>
      </c>
      <c r="E38" s="12" t="s">
        <v>97</v>
      </c>
      <c r="F38" s="12">
        <v>16244</v>
      </c>
      <c r="G38" s="12">
        <v>502.4</v>
      </c>
      <c r="H38" s="16">
        <f t="shared" si="20"/>
        <v>16746.400000000001</v>
      </c>
      <c r="I38" s="16">
        <v>16746.400000000001</v>
      </c>
      <c r="J38" s="16">
        <f t="shared" si="26"/>
        <v>100</v>
      </c>
      <c r="K38" s="16"/>
      <c r="L38" s="16"/>
      <c r="M38" s="16"/>
      <c r="N38" s="33">
        <v>0</v>
      </c>
      <c r="O38" s="33">
        <v>0</v>
      </c>
      <c r="P38" s="16">
        <f t="shared" ref="P38" si="28">N38+O38</f>
        <v>0</v>
      </c>
      <c r="Q38" s="33">
        <v>0</v>
      </c>
      <c r="R38" s="33">
        <v>0</v>
      </c>
      <c r="S38" s="16">
        <f t="shared" ref="S38" si="29">R38+Q38</f>
        <v>0</v>
      </c>
      <c r="T38" s="40">
        <f t="shared" si="22"/>
        <v>16244</v>
      </c>
      <c r="U38" s="40">
        <f t="shared" si="23"/>
        <v>502.4</v>
      </c>
      <c r="V38" s="40">
        <f t="shared" ref="V38" si="30">T38+U38</f>
        <v>16746.400000000001</v>
      </c>
    </row>
    <row r="39" spans="1:22" s="23" customFormat="1" ht="147.6" customHeight="1">
      <c r="A39" s="100"/>
      <c r="B39" s="7">
        <v>28</v>
      </c>
      <c r="C39" s="7" t="s">
        <v>157</v>
      </c>
      <c r="D39" s="34" t="s">
        <v>36</v>
      </c>
      <c r="E39" s="12" t="s">
        <v>97</v>
      </c>
      <c r="F39" s="33">
        <v>8122</v>
      </c>
      <c r="G39" s="33">
        <v>251.2</v>
      </c>
      <c r="H39" s="16">
        <f t="shared" si="20"/>
        <v>8373.2000000000007</v>
      </c>
      <c r="I39" s="16">
        <v>8373.2000000000007</v>
      </c>
      <c r="J39" s="16">
        <f t="shared" si="26"/>
        <v>100</v>
      </c>
      <c r="K39" s="16"/>
      <c r="L39" s="16"/>
      <c r="M39" s="16"/>
      <c r="N39" s="33">
        <v>0</v>
      </c>
      <c r="O39" s="33">
        <v>0</v>
      </c>
      <c r="P39" s="16">
        <f t="shared" si="25"/>
        <v>0</v>
      </c>
      <c r="Q39" s="33">
        <v>0</v>
      </c>
      <c r="R39" s="33">
        <v>0</v>
      </c>
      <c r="S39" s="16">
        <f t="shared" si="21"/>
        <v>0</v>
      </c>
      <c r="T39" s="40">
        <f t="shared" si="22"/>
        <v>8122</v>
      </c>
      <c r="U39" s="40">
        <f t="shared" si="23"/>
        <v>251.2</v>
      </c>
      <c r="V39" s="40">
        <f t="shared" si="24"/>
        <v>8373.2000000000007</v>
      </c>
    </row>
    <row r="40" spans="1:22" s="23" customFormat="1" ht="147.75" customHeight="1">
      <c r="A40" s="100"/>
      <c r="B40" s="7">
        <v>29</v>
      </c>
      <c r="C40" s="7" t="s">
        <v>158</v>
      </c>
      <c r="D40" s="24" t="s">
        <v>37</v>
      </c>
      <c r="E40" s="12" t="s">
        <v>97</v>
      </c>
      <c r="F40" s="33">
        <v>209252.8</v>
      </c>
      <c r="G40" s="33">
        <v>6471.7</v>
      </c>
      <c r="H40" s="16">
        <f t="shared" si="20"/>
        <v>215724.5</v>
      </c>
      <c r="I40" s="16">
        <v>0</v>
      </c>
      <c r="J40" s="16">
        <f t="shared" si="26"/>
        <v>0</v>
      </c>
      <c r="K40" s="16"/>
      <c r="L40" s="16"/>
      <c r="M40" s="16"/>
      <c r="N40" s="33">
        <v>0</v>
      </c>
      <c r="O40" s="33">
        <v>0</v>
      </c>
      <c r="P40" s="16">
        <f t="shared" si="25"/>
        <v>0</v>
      </c>
      <c r="Q40" s="33">
        <v>0</v>
      </c>
      <c r="R40" s="33">
        <v>0</v>
      </c>
      <c r="S40" s="16">
        <f t="shared" si="21"/>
        <v>0</v>
      </c>
      <c r="T40" s="40">
        <f t="shared" si="22"/>
        <v>209252.8</v>
      </c>
      <c r="U40" s="40">
        <f t="shared" si="23"/>
        <v>6471.7</v>
      </c>
      <c r="V40" s="40">
        <f t="shared" si="24"/>
        <v>215724.5</v>
      </c>
    </row>
    <row r="41" spans="1:22" s="23" customFormat="1" ht="231" customHeight="1">
      <c r="A41" s="83"/>
      <c r="B41" s="7">
        <v>30</v>
      </c>
      <c r="C41" s="7" t="s">
        <v>191</v>
      </c>
      <c r="D41" s="24" t="s">
        <v>192</v>
      </c>
      <c r="E41" s="12" t="s">
        <v>97</v>
      </c>
      <c r="F41" s="33">
        <v>0</v>
      </c>
      <c r="G41" s="33">
        <v>1000</v>
      </c>
      <c r="H41" s="16">
        <f t="shared" ref="H41" si="31">F41+G41</f>
        <v>1000</v>
      </c>
      <c r="I41" s="16">
        <v>0</v>
      </c>
      <c r="J41" s="16">
        <f t="shared" ref="J41" si="32">I41/H41*100</f>
        <v>0</v>
      </c>
      <c r="K41" s="16"/>
      <c r="L41" s="16"/>
      <c r="M41" s="16"/>
      <c r="N41" s="33">
        <v>0</v>
      </c>
      <c r="O41" s="33">
        <v>0</v>
      </c>
      <c r="P41" s="16">
        <f t="shared" ref="P41" si="33">N41+O41</f>
        <v>0</v>
      </c>
      <c r="Q41" s="33">
        <v>0</v>
      </c>
      <c r="R41" s="33">
        <v>0</v>
      </c>
      <c r="S41" s="16">
        <f t="shared" ref="S41" si="34">R41+Q41</f>
        <v>0</v>
      </c>
      <c r="T41" s="40">
        <f t="shared" ref="T41" si="35">F41+N41+Q41</f>
        <v>0</v>
      </c>
      <c r="U41" s="40">
        <f t="shared" ref="U41" si="36">G41+O41+R41</f>
        <v>1000</v>
      </c>
      <c r="V41" s="40">
        <f t="shared" ref="V41" si="37">T41+U41</f>
        <v>1000</v>
      </c>
    </row>
    <row r="42" spans="1:22" s="18" customFormat="1" ht="144.75" customHeight="1">
      <c r="A42" s="86" t="s">
        <v>40</v>
      </c>
      <c r="B42" s="7">
        <v>31</v>
      </c>
      <c r="C42" s="7" t="s">
        <v>160</v>
      </c>
      <c r="D42" s="24" t="s">
        <v>159</v>
      </c>
      <c r="E42" s="12" t="s">
        <v>97</v>
      </c>
      <c r="F42" s="13">
        <v>12061.5</v>
      </c>
      <c r="G42" s="13">
        <v>373</v>
      </c>
      <c r="H42" s="16">
        <f t="shared" si="20"/>
        <v>12434.5</v>
      </c>
      <c r="I42" s="16">
        <v>0</v>
      </c>
      <c r="J42" s="16">
        <f t="shared" si="26"/>
        <v>0</v>
      </c>
      <c r="K42" s="16"/>
      <c r="L42" s="16"/>
      <c r="M42" s="16"/>
      <c r="N42" s="13">
        <v>0</v>
      </c>
      <c r="O42" s="13">
        <v>0</v>
      </c>
      <c r="P42" s="16">
        <f t="shared" si="25"/>
        <v>0</v>
      </c>
      <c r="Q42" s="13">
        <v>0</v>
      </c>
      <c r="R42" s="13">
        <v>0</v>
      </c>
      <c r="S42" s="16">
        <f t="shared" si="21"/>
        <v>0</v>
      </c>
      <c r="T42" s="40">
        <f t="shared" si="22"/>
        <v>12061.5</v>
      </c>
      <c r="U42" s="40">
        <f t="shared" si="23"/>
        <v>373</v>
      </c>
      <c r="V42" s="40">
        <f t="shared" si="24"/>
        <v>12434.5</v>
      </c>
    </row>
    <row r="43" spans="1:22" s="18" customFormat="1" ht="297.75" customHeight="1">
      <c r="A43" s="86"/>
      <c r="B43" s="7">
        <v>32</v>
      </c>
      <c r="C43" s="7" t="s">
        <v>138</v>
      </c>
      <c r="D43" s="24" t="s">
        <v>39</v>
      </c>
      <c r="E43" s="12" t="s">
        <v>97</v>
      </c>
      <c r="F43" s="13">
        <v>23478</v>
      </c>
      <c r="G43" s="13">
        <v>726.1</v>
      </c>
      <c r="H43" s="16">
        <f t="shared" si="20"/>
        <v>24204.1</v>
      </c>
      <c r="I43" s="16">
        <v>5176.8999999999996</v>
      </c>
      <c r="J43" s="16">
        <f t="shared" si="26"/>
        <v>21.388525084593105</v>
      </c>
      <c r="K43" s="16">
        <v>22003.7</v>
      </c>
      <c r="L43" s="16">
        <v>22003.7</v>
      </c>
      <c r="M43" s="16">
        <f t="shared" si="27"/>
        <v>100</v>
      </c>
      <c r="N43" s="13">
        <v>0</v>
      </c>
      <c r="O43" s="13">
        <v>0</v>
      </c>
      <c r="P43" s="16">
        <f t="shared" si="25"/>
        <v>0</v>
      </c>
      <c r="Q43" s="13">
        <v>0</v>
      </c>
      <c r="R43" s="13">
        <v>0</v>
      </c>
      <c r="S43" s="16">
        <f t="shared" si="21"/>
        <v>0</v>
      </c>
      <c r="T43" s="40">
        <f t="shared" si="22"/>
        <v>23478</v>
      </c>
      <c r="U43" s="40">
        <f t="shared" si="23"/>
        <v>726.1</v>
      </c>
      <c r="V43" s="40">
        <f t="shared" si="24"/>
        <v>24204.1</v>
      </c>
    </row>
    <row r="44" spans="1:22" s="18" customFormat="1" ht="246">
      <c r="A44" s="34" t="s">
        <v>42</v>
      </c>
      <c r="B44" s="7">
        <v>33</v>
      </c>
      <c r="C44" s="7" t="s">
        <v>161</v>
      </c>
      <c r="D44" s="28" t="s">
        <v>41</v>
      </c>
      <c r="E44" s="12" t="s">
        <v>97</v>
      </c>
      <c r="F44" s="13">
        <v>54094.6</v>
      </c>
      <c r="G44" s="13">
        <v>1673</v>
      </c>
      <c r="H44" s="16">
        <f t="shared" si="20"/>
        <v>55767.6</v>
      </c>
      <c r="I44" s="16">
        <v>55767.6</v>
      </c>
      <c r="J44" s="16">
        <f t="shared" si="26"/>
        <v>100</v>
      </c>
      <c r="K44" s="16"/>
      <c r="L44" s="16"/>
      <c r="M44" s="16"/>
      <c r="N44" s="13">
        <v>0</v>
      </c>
      <c r="O44" s="13">
        <v>0</v>
      </c>
      <c r="P44" s="16">
        <f t="shared" si="25"/>
        <v>0</v>
      </c>
      <c r="Q44" s="13">
        <v>0</v>
      </c>
      <c r="R44" s="13">
        <v>0</v>
      </c>
      <c r="S44" s="16">
        <f>R44+Q44</f>
        <v>0</v>
      </c>
      <c r="T44" s="40">
        <f t="shared" si="22"/>
        <v>54094.6</v>
      </c>
      <c r="U44" s="40">
        <f t="shared" si="23"/>
        <v>1673</v>
      </c>
      <c r="V44" s="40">
        <f t="shared" si="24"/>
        <v>55767.6</v>
      </c>
    </row>
    <row r="45" spans="1:22" s="48" customFormat="1" ht="33">
      <c r="A45" s="45" t="s">
        <v>43</v>
      </c>
      <c r="B45" s="45"/>
      <c r="C45" s="45"/>
      <c r="D45" s="46"/>
      <c r="E45" s="46"/>
      <c r="F45" s="47">
        <f>SUM(F33:F44)</f>
        <v>658680.69999999995</v>
      </c>
      <c r="G45" s="47">
        <f t="shared" ref="G45:V45" si="38">SUM(G33:G44)</f>
        <v>46935.599999999991</v>
      </c>
      <c r="H45" s="47">
        <f t="shared" si="38"/>
        <v>705616.3</v>
      </c>
      <c r="I45" s="47">
        <f t="shared" si="38"/>
        <v>152401.59999999998</v>
      </c>
      <c r="J45" s="79">
        <f t="shared" si="26"/>
        <v>21.598367271277599</v>
      </c>
      <c r="K45" s="47">
        <f>SUM(K33:K44)</f>
        <v>385210.3</v>
      </c>
      <c r="L45" s="47">
        <f t="shared" si="38"/>
        <v>385210.3</v>
      </c>
      <c r="M45" s="79">
        <f t="shared" si="27"/>
        <v>100</v>
      </c>
      <c r="N45" s="47">
        <f t="shared" si="38"/>
        <v>381433.2</v>
      </c>
      <c r="O45" s="47">
        <f>SUM(O33:O44)</f>
        <v>33814</v>
      </c>
      <c r="P45" s="47">
        <f t="shared" si="38"/>
        <v>415247.2</v>
      </c>
      <c r="Q45" s="47">
        <f t="shared" si="38"/>
        <v>123807.8</v>
      </c>
      <c r="R45" s="47">
        <f t="shared" si="38"/>
        <v>3829.1</v>
      </c>
      <c r="S45" s="47">
        <f t="shared" si="38"/>
        <v>127636.90000000001</v>
      </c>
      <c r="T45" s="47">
        <f t="shared" si="38"/>
        <v>1163921.7000000002</v>
      </c>
      <c r="U45" s="47">
        <f t="shared" si="38"/>
        <v>84578.699999999983</v>
      </c>
      <c r="V45" s="47">
        <f t="shared" si="38"/>
        <v>1248500.3999999999</v>
      </c>
    </row>
    <row r="46" spans="1:22" s="48" customFormat="1" ht="33">
      <c r="A46" s="95" t="s">
        <v>188</v>
      </c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</row>
    <row r="47" spans="1:22" s="18" customFormat="1" ht="165">
      <c r="A47" s="34" t="s">
        <v>45</v>
      </c>
      <c r="B47" s="7">
        <v>34</v>
      </c>
      <c r="C47" s="7" t="s">
        <v>139</v>
      </c>
      <c r="D47" s="10" t="s">
        <v>66</v>
      </c>
      <c r="E47" s="12" t="s">
        <v>5</v>
      </c>
      <c r="F47" s="12">
        <v>243355.2</v>
      </c>
      <c r="G47" s="12">
        <v>7526.5</v>
      </c>
      <c r="H47" s="16">
        <f>G47+F47</f>
        <v>250881.7</v>
      </c>
      <c r="I47" s="16">
        <v>0</v>
      </c>
      <c r="J47" s="16">
        <f>I47/H47*100</f>
        <v>0</v>
      </c>
      <c r="K47" s="16">
        <v>250881.7</v>
      </c>
      <c r="L47" s="16">
        <v>250881.7</v>
      </c>
      <c r="M47" s="16">
        <f>L47/K47*100</f>
        <v>100</v>
      </c>
      <c r="N47" s="12">
        <v>0</v>
      </c>
      <c r="O47" s="12">
        <v>0</v>
      </c>
      <c r="P47" s="16">
        <v>0</v>
      </c>
      <c r="Q47" s="12">
        <v>0</v>
      </c>
      <c r="R47" s="12">
        <v>0</v>
      </c>
      <c r="S47" s="16">
        <f>R47+Q47</f>
        <v>0</v>
      </c>
      <c r="T47" s="40">
        <f>F47+N47+Q47</f>
        <v>243355.2</v>
      </c>
      <c r="U47" s="40">
        <f>G47+O47+R47</f>
        <v>7526.5</v>
      </c>
      <c r="V47" s="40">
        <f>T47+U47</f>
        <v>250881.7</v>
      </c>
    </row>
    <row r="48" spans="1:22" s="48" customFormat="1" ht="33">
      <c r="A48" s="45" t="s">
        <v>44</v>
      </c>
      <c r="B48" s="45"/>
      <c r="C48" s="45"/>
      <c r="D48" s="46"/>
      <c r="E48" s="46"/>
      <c r="F48" s="47">
        <f>SUM(F47)</f>
        <v>243355.2</v>
      </c>
      <c r="G48" s="47">
        <f t="shared" ref="G48:V48" si="39">SUM(G47)</f>
        <v>7526.5</v>
      </c>
      <c r="H48" s="47">
        <f t="shared" si="39"/>
        <v>250881.7</v>
      </c>
      <c r="I48" s="47">
        <f t="shared" si="39"/>
        <v>0</v>
      </c>
      <c r="J48" s="79">
        <f>I48/H48*100</f>
        <v>0</v>
      </c>
      <c r="K48" s="47">
        <f t="shared" si="39"/>
        <v>250881.7</v>
      </c>
      <c r="L48" s="47">
        <f t="shared" si="39"/>
        <v>250881.7</v>
      </c>
      <c r="M48" s="79">
        <f>L48/K48*100</f>
        <v>100</v>
      </c>
      <c r="N48" s="47">
        <f t="shared" si="39"/>
        <v>0</v>
      </c>
      <c r="O48" s="47">
        <f>SUM(O47)</f>
        <v>0</v>
      </c>
      <c r="P48" s="47">
        <f t="shared" si="39"/>
        <v>0</v>
      </c>
      <c r="Q48" s="47">
        <f t="shared" si="39"/>
        <v>0</v>
      </c>
      <c r="R48" s="47">
        <f t="shared" si="39"/>
        <v>0</v>
      </c>
      <c r="S48" s="47">
        <f t="shared" si="39"/>
        <v>0</v>
      </c>
      <c r="T48" s="47">
        <f t="shared" si="39"/>
        <v>243355.2</v>
      </c>
      <c r="U48" s="47">
        <f t="shared" si="39"/>
        <v>7526.5</v>
      </c>
      <c r="V48" s="47">
        <f t="shared" si="39"/>
        <v>250881.7</v>
      </c>
    </row>
    <row r="49" spans="1:22" s="48" customFormat="1" ht="33">
      <c r="A49" s="95" t="s">
        <v>61</v>
      </c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</row>
    <row r="50" spans="1:22" s="18" customFormat="1" ht="252" customHeight="1">
      <c r="A50" s="7" t="s">
        <v>47</v>
      </c>
      <c r="B50" s="8">
        <v>35</v>
      </c>
      <c r="C50" s="8" t="s">
        <v>180</v>
      </c>
      <c r="D50" s="12" t="s">
        <v>80</v>
      </c>
      <c r="E50" s="33" t="s">
        <v>98</v>
      </c>
      <c r="F50" s="13">
        <v>0</v>
      </c>
      <c r="G50" s="13">
        <v>0</v>
      </c>
      <c r="H50" s="16">
        <f>F50+G50</f>
        <v>0</v>
      </c>
      <c r="I50" s="16">
        <v>0</v>
      </c>
      <c r="J50" s="16">
        <v>0</v>
      </c>
      <c r="K50" s="16"/>
      <c r="L50" s="16"/>
      <c r="M50" s="16"/>
      <c r="N50" s="13">
        <v>33697.300000000003</v>
      </c>
      <c r="O50" s="13">
        <v>5946.6</v>
      </c>
      <c r="P50" s="16">
        <f>N50+O50</f>
        <v>39643.9</v>
      </c>
      <c r="Q50" s="13">
        <v>0</v>
      </c>
      <c r="R50" s="13">
        <v>0</v>
      </c>
      <c r="S50" s="16">
        <f>Q50+R50</f>
        <v>0</v>
      </c>
      <c r="T50" s="40">
        <f t="shared" ref="T50:U57" si="40">F50+N50+Q50</f>
        <v>33697.300000000003</v>
      </c>
      <c r="U50" s="40">
        <f t="shared" si="40"/>
        <v>5946.6</v>
      </c>
      <c r="V50" s="40">
        <f>T50+U50</f>
        <v>39643.9</v>
      </c>
    </row>
    <row r="51" spans="1:22" s="18" customFormat="1" ht="289.5" customHeight="1">
      <c r="A51" s="87" t="s">
        <v>49</v>
      </c>
      <c r="B51" s="84">
        <v>36</v>
      </c>
      <c r="C51" s="84" t="s">
        <v>193</v>
      </c>
      <c r="D51" s="19" t="s">
        <v>14</v>
      </c>
      <c r="E51" s="85" t="s">
        <v>98</v>
      </c>
      <c r="F51" s="85">
        <v>0</v>
      </c>
      <c r="G51" s="85">
        <v>0</v>
      </c>
      <c r="H51" s="16">
        <f>F51+G51</f>
        <v>0</v>
      </c>
      <c r="I51" s="16">
        <v>0</v>
      </c>
      <c r="J51" s="16">
        <v>0</v>
      </c>
      <c r="K51" s="16"/>
      <c r="L51" s="16"/>
      <c r="M51" s="16"/>
      <c r="N51" s="85">
        <v>110000</v>
      </c>
      <c r="O51" s="85">
        <v>19411.8</v>
      </c>
      <c r="P51" s="16">
        <f>N51+O51</f>
        <v>129411.8</v>
      </c>
      <c r="Q51" s="85">
        <v>1080431.24</v>
      </c>
      <c r="R51" s="85">
        <v>190664.3</v>
      </c>
      <c r="S51" s="16">
        <f>Q51+R51</f>
        <v>1271095.54</v>
      </c>
      <c r="T51" s="40">
        <f>F51+N51+Q51</f>
        <v>1190431.24</v>
      </c>
      <c r="U51" s="40">
        <f>G51+O51+R51</f>
        <v>210076.09999999998</v>
      </c>
      <c r="V51" s="40">
        <f>T51+U51</f>
        <v>1400507.3399999999</v>
      </c>
    </row>
    <row r="52" spans="1:22" s="18" customFormat="1" ht="272.25" customHeight="1">
      <c r="A52" s="89"/>
      <c r="B52" s="7">
        <v>37</v>
      </c>
      <c r="C52" s="7" t="s">
        <v>146</v>
      </c>
      <c r="D52" s="10" t="s">
        <v>194</v>
      </c>
      <c r="E52" s="12" t="s">
        <v>98</v>
      </c>
      <c r="F52" s="12">
        <v>0</v>
      </c>
      <c r="G52" s="12">
        <v>84030</v>
      </c>
      <c r="H52" s="16">
        <f>F52+G52</f>
        <v>84030</v>
      </c>
      <c r="I52" s="16">
        <v>0</v>
      </c>
      <c r="J52" s="16">
        <f t="shared" ref="J52:J57" si="41">I52/H52*100</f>
        <v>0</v>
      </c>
      <c r="K52" s="16">
        <v>84030</v>
      </c>
      <c r="L52" s="16">
        <v>0</v>
      </c>
      <c r="M52" s="16">
        <f>L52/K52*100</f>
        <v>0</v>
      </c>
      <c r="N52" s="12"/>
      <c r="O52" s="12"/>
      <c r="P52" s="16"/>
      <c r="Q52" s="12"/>
      <c r="R52" s="12"/>
      <c r="S52" s="16"/>
      <c r="T52" s="40">
        <f t="shared" si="40"/>
        <v>0</v>
      </c>
      <c r="U52" s="40">
        <f t="shared" si="40"/>
        <v>84030</v>
      </c>
      <c r="V52" s="40">
        <f>T52+U52</f>
        <v>84030</v>
      </c>
    </row>
    <row r="53" spans="1:22" s="18" customFormat="1" ht="198">
      <c r="A53" s="87" t="s">
        <v>46</v>
      </c>
      <c r="B53" s="8">
        <v>38</v>
      </c>
      <c r="C53" s="8" t="s">
        <v>147</v>
      </c>
      <c r="D53" s="10" t="s">
        <v>81</v>
      </c>
      <c r="E53" s="54" t="s">
        <v>101</v>
      </c>
      <c r="F53" s="12">
        <v>66627.600000000006</v>
      </c>
      <c r="G53" s="12">
        <v>0</v>
      </c>
      <c r="H53" s="16">
        <f t="shared" ref="H53:H56" si="42">F53+G53</f>
        <v>66627.600000000006</v>
      </c>
      <c r="I53" s="16">
        <v>59964.800000000003</v>
      </c>
      <c r="J53" s="16">
        <f t="shared" si="41"/>
        <v>89.999939964819376</v>
      </c>
      <c r="K53" s="16"/>
      <c r="L53" s="16"/>
      <c r="M53" s="16"/>
      <c r="N53" s="12">
        <v>63227.7</v>
      </c>
      <c r="O53" s="12">
        <v>0</v>
      </c>
      <c r="P53" s="16">
        <f t="shared" ref="P53:P55" si="43">N53+O53</f>
        <v>63227.7</v>
      </c>
      <c r="Q53" s="12">
        <v>64127.6</v>
      </c>
      <c r="R53" s="12">
        <v>0</v>
      </c>
      <c r="S53" s="16">
        <f t="shared" ref="S53:S55" si="44">Q53+R53</f>
        <v>64127.6</v>
      </c>
      <c r="T53" s="40">
        <f t="shared" si="40"/>
        <v>193982.9</v>
      </c>
      <c r="U53" s="40">
        <f t="shared" si="40"/>
        <v>0</v>
      </c>
      <c r="V53" s="40">
        <f t="shared" ref="V53:V55" si="45">T53+U53</f>
        <v>193982.9</v>
      </c>
    </row>
    <row r="54" spans="1:22" s="18" customFormat="1" ht="338.25" customHeight="1">
      <c r="A54" s="122"/>
      <c r="B54" s="8">
        <v>39</v>
      </c>
      <c r="C54" s="8" t="s">
        <v>148</v>
      </c>
      <c r="D54" s="10" t="s">
        <v>82</v>
      </c>
      <c r="E54" s="54" t="s">
        <v>101</v>
      </c>
      <c r="F54" s="12">
        <v>46644</v>
      </c>
      <c r="G54" s="12">
        <v>0</v>
      </c>
      <c r="H54" s="16">
        <f t="shared" si="42"/>
        <v>46644</v>
      </c>
      <c r="I54" s="16">
        <v>45196</v>
      </c>
      <c r="J54" s="16">
        <f t="shared" si="41"/>
        <v>96.89563502272533</v>
      </c>
      <c r="K54" s="16"/>
      <c r="L54" s="16"/>
      <c r="M54" s="16"/>
      <c r="N54" s="12">
        <v>46644</v>
      </c>
      <c r="O54" s="12">
        <v>0</v>
      </c>
      <c r="P54" s="16">
        <f t="shared" si="43"/>
        <v>46644</v>
      </c>
      <c r="Q54" s="12">
        <v>50232</v>
      </c>
      <c r="R54" s="12">
        <v>0</v>
      </c>
      <c r="S54" s="16">
        <f t="shared" si="44"/>
        <v>50232</v>
      </c>
      <c r="T54" s="40">
        <f t="shared" si="40"/>
        <v>143520</v>
      </c>
      <c r="U54" s="40">
        <f t="shared" si="40"/>
        <v>0</v>
      </c>
      <c r="V54" s="40">
        <f t="shared" si="45"/>
        <v>143520</v>
      </c>
    </row>
    <row r="55" spans="1:22" s="18" customFormat="1" ht="198">
      <c r="A55" s="122"/>
      <c r="B55" s="8">
        <v>40</v>
      </c>
      <c r="C55" s="8" t="s">
        <v>149</v>
      </c>
      <c r="D55" s="10" t="s">
        <v>83</v>
      </c>
      <c r="E55" s="54" t="s">
        <v>101</v>
      </c>
      <c r="F55" s="12">
        <v>2259.1999999999998</v>
      </c>
      <c r="G55" s="12">
        <v>0</v>
      </c>
      <c r="H55" s="16">
        <f t="shared" si="42"/>
        <v>2259.1999999999998</v>
      </c>
      <c r="I55" s="16">
        <v>1129.5999999999999</v>
      </c>
      <c r="J55" s="16">
        <f t="shared" si="41"/>
        <v>50</v>
      </c>
      <c r="K55" s="16"/>
      <c r="L55" s="16"/>
      <c r="M55" s="16"/>
      <c r="N55" s="12">
        <v>2008.2</v>
      </c>
      <c r="O55" s="12">
        <v>0</v>
      </c>
      <c r="P55" s="16">
        <f t="shared" si="43"/>
        <v>2008.2</v>
      </c>
      <c r="Q55" s="12">
        <v>0</v>
      </c>
      <c r="R55" s="12">
        <v>0</v>
      </c>
      <c r="S55" s="16">
        <f t="shared" si="44"/>
        <v>0</v>
      </c>
      <c r="T55" s="40">
        <f t="shared" si="40"/>
        <v>4267.3999999999996</v>
      </c>
      <c r="U55" s="40">
        <f t="shared" si="40"/>
        <v>0</v>
      </c>
      <c r="V55" s="40">
        <f t="shared" si="45"/>
        <v>4267.3999999999996</v>
      </c>
    </row>
    <row r="56" spans="1:22" s="18" customFormat="1" ht="317.25" customHeight="1">
      <c r="A56" s="90"/>
      <c r="B56" s="8">
        <v>41</v>
      </c>
      <c r="C56" s="8" t="s">
        <v>150</v>
      </c>
      <c r="D56" s="12" t="s">
        <v>84</v>
      </c>
      <c r="E56" s="54" t="s">
        <v>101</v>
      </c>
      <c r="F56" s="13">
        <v>52908.9</v>
      </c>
      <c r="G56" s="12">
        <v>0</v>
      </c>
      <c r="H56" s="16">
        <f t="shared" si="42"/>
        <v>52908.9</v>
      </c>
      <c r="I56" s="16">
        <v>50935.3</v>
      </c>
      <c r="J56" s="16">
        <f t="shared" si="41"/>
        <v>96.26981471926274</v>
      </c>
      <c r="K56" s="16"/>
      <c r="L56" s="16"/>
      <c r="M56" s="16"/>
      <c r="N56" s="13">
        <v>52908.9</v>
      </c>
      <c r="O56" s="12">
        <v>0</v>
      </c>
      <c r="P56" s="16">
        <f>N56+O56</f>
        <v>52908.9</v>
      </c>
      <c r="Q56" s="13">
        <v>52908.9</v>
      </c>
      <c r="R56" s="12">
        <v>0</v>
      </c>
      <c r="S56" s="16">
        <f>Q56+R56</f>
        <v>52908.9</v>
      </c>
      <c r="T56" s="40">
        <f t="shared" si="40"/>
        <v>158726.70000000001</v>
      </c>
      <c r="U56" s="40">
        <f t="shared" si="40"/>
        <v>0</v>
      </c>
      <c r="V56" s="40">
        <f>T56+U56</f>
        <v>158726.70000000001</v>
      </c>
    </row>
    <row r="57" spans="1:22" s="18" customFormat="1" ht="165">
      <c r="A57" s="34" t="s">
        <v>52</v>
      </c>
      <c r="B57" s="8">
        <v>42</v>
      </c>
      <c r="C57" s="8" t="s">
        <v>140</v>
      </c>
      <c r="D57" s="14" t="s">
        <v>67</v>
      </c>
      <c r="E57" s="12" t="s">
        <v>5</v>
      </c>
      <c r="F57" s="13">
        <v>62734.9</v>
      </c>
      <c r="G57" s="13">
        <v>1940.3</v>
      </c>
      <c r="H57" s="16">
        <f>F57+G57</f>
        <v>64675.200000000004</v>
      </c>
      <c r="I57" s="16">
        <v>0</v>
      </c>
      <c r="J57" s="16">
        <f t="shared" si="41"/>
        <v>0</v>
      </c>
      <c r="K57" s="16">
        <v>64675.199999999997</v>
      </c>
      <c r="L57" s="12">
        <v>0</v>
      </c>
      <c r="M57" s="16">
        <f t="shared" ref="M57:M58" si="46">L57/K57*100</f>
        <v>0</v>
      </c>
      <c r="N57" s="13">
        <v>146833.79999999999</v>
      </c>
      <c r="O57" s="13">
        <v>4541.3</v>
      </c>
      <c r="P57" s="16">
        <f>N57+O57</f>
        <v>151375.09999999998</v>
      </c>
      <c r="Q57" s="13">
        <v>311753.09999999998</v>
      </c>
      <c r="R57" s="13">
        <v>9641.9</v>
      </c>
      <c r="S57" s="16">
        <f>Q57+R57</f>
        <v>321395</v>
      </c>
      <c r="T57" s="40">
        <f t="shared" si="40"/>
        <v>521321.79999999993</v>
      </c>
      <c r="U57" s="40">
        <f t="shared" si="40"/>
        <v>16123.5</v>
      </c>
      <c r="V57" s="40">
        <f>T57+U57</f>
        <v>537445.29999999993</v>
      </c>
    </row>
    <row r="58" spans="1:22" s="48" customFormat="1" ht="33">
      <c r="A58" s="45" t="s">
        <v>48</v>
      </c>
      <c r="B58" s="45"/>
      <c r="C58" s="45"/>
      <c r="D58" s="46"/>
      <c r="E58" s="46"/>
      <c r="F58" s="47">
        <f t="shared" ref="F58:V58" si="47">SUM(F50:F57)</f>
        <v>231174.6</v>
      </c>
      <c r="G58" s="47">
        <f>SUM(G50:G57)</f>
        <v>85970.3</v>
      </c>
      <c r="H58" s="47">
        <f>SUM(H50:H57)</f>
        <v>317144.90000000002</v>
      </c>
      <c r="I58" s="47">
        <f>SUM(I50:I57)</f>
        <v>157225.70000000001</v>
      </c>
      <c r="J58" s="79">
        <f>I58/H58*100</f>
        <v>49.575351834445392</v>
      </c>
      <c r="K58" s="47">
        <f>SUM(K50:K57)</f>
        <v>148705.20000000001</v>
      </c>
      <c r="L58" s="47">
        <f t="shared" si="47"/>
        <v>0</v>
      </c>
      <c r="M58" s="79">
        <f t="shared" si="46"/>
        <v>0</v>
      </c>
      <c r="N58" s="47">
        <f t="shared" si="47"/>
        <v>455319.9</v>
      </c>
      <c r="O58" s="47">
        <f>SUM(O50:O57)</f>
        <v>29899.7</v>
      </c>
      <c r="P58" s="47">
        <f t="shared" si="47"/>
        <v>485219.60000000003</v>
      </c>
      <c r="Q58" s="47">
        <f t="shared" si="47"/>
        <v>1559452.8399999999</v>
      </c>
      <c r="R58" s="47">
        <f t="shared" si="47"/>
        <v>200306.19999999998</v>
      </c>
      <c r="S58" s="47">
        <f t="shared" si="47"/>
        <v>1759759.04</v>
      </c>
      <c r="T58" s="47">
        <f t="shared" si="47"/>
        <v>2245947.34</v>
      </c>
      <c r="U58" s="47">
        <f t="shared" si="47"/>
        <v>316176.19999999995</v>
      </c>
      <c r="V58" s="47">
        <f t="shared" si="47"/>
        <v>2562123.5399999996</v>
      </c>
    </row>
    <row r="59" spans="1:22" s="48" customFormat="1" ht="33">
      <c r="A59" s="95" t="s">
        <v>62</v>
      </c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</row>
    <row r="60" spans="1:22" s="44" customFormat="1" ht="231">
      <c r="A60" s="5" t="s">
        <v>51</v>
      </c>
      <c r="B60" s="8">
        <v>43</v>
      </c>
      <c r="C60" s="8" t="s">
        <v>133</v>
      </c>
      <c r="D60" s="4" t="s">
        <v>88</v>
      </c>
      <c r="E60" s="4" t="s">
        <v>99</v>
      </c>
      <c r="F60" s="13">
        <v>476296.1</v>
      </c>
      <c r="G60" s="12">
        <v>0</v>
      </c>
      <c r="H60" s="16">
        <f>F60+G60</f>
        <v>476296.1</v>
      </c>
      <c r="I60" s="16">
        <v>2142</v>
      </c>
      <c r="J60" s="16">
        <f>I60/H60*100</f>
        <v>0.4497202475518905</v>
      </c>
      <c r="K60" s="16">
        <v>405000</v>
      </c>
      <c r="L60" s="16">
        <v>405000</v>
      </c>
      <c r="M60" s="16">
        <f>L60/K60*100</f>
        <v>100</v>
      </c>
      <c r="N60" s="13">
        <v>405000</v>
      </c>
      <c r="O60" s="12">
        <v>0</v>
      </c>
      <c r="P60" s="16">
        <f>N60+O60</f>
        <v>405000</v>
      </c>
      <c r="Q60" s="13">
        <v>405000</v>
      </c>
      <c r="R60" s="12">
        <v>0</v>
      </c>
      <c r="S60" s="16">
        <f>Q60+R60</f>
        <v>405000</v>
      </c>
      <c r="T60" s="40">
        <f t="shared" ref="T60:U62" si="48">F60+N60+Q60</f>
        <v>1286296.1000000001</v>
      </c>
      <c r="U60" s="40">
        <f t="shared" si="48"/>
        <v>0</v>
      </c>
      <c r="V60" s="40">
        <f>T60+U60</f>
        <v>1286296.1000000001</v>
      </c>
    </row>
    <row r="61" spans="1:22" s="44" customFormat="1" ht="330">
      <c r="A61" s="5" t="s">
        <v>51</v>
      </c>
      <c r="B61" s="8">
        <v>44</v>
      </c>
      <c r="C61" s="8" t="s">
        <v>181</v>
      </c>
      <c r="D61" s="4" t="s">
        <v>111</v>
      </c>
      <c r="E61" s="4" t="s">
        <v>99</v>
      </c>
      <c r="F61" s="13">
        <v>0</v>
      </c>
      <c r="G61" s="12">
        <v>99000</v>
      </c>
      <c r="H61" s="16">
        <f t="shared" ref="H61:H65" si="49">F61+G61</f>
        <v>99000</v>
      </c>
      <c r="I61" s="16">
        <v>0</v>
      </c>
      <c r="J61" s="16">
        <f t="shared" ref="J61:J63" si="50">I61/H61*100</f>
        <v>0</v>
      </c>
      <c r="K61" s="16">
        <v>99000</v>
      </c>
      <c r="L61" s="16">
        <v>99000</v>
      </c>
      <c r="M61" s="16">
        <f t="shared" ref="M61:M63" si="51">L61/K61*100</f>
        <v>100</v>
      </c>
      <c r="N61" s="13">
        <v>0</v>
      </c>
      <c r="O61" s="12">
        <v>262000</v>
      </c>
      <c r="P61" s="16">
        <f>SUM(N61:O61)</f>
        <v>262000</v>
      </c>
      <c r="Q61" s="13">
        <v>0</v>
      </c>
      <c r="R61" s="12">
        <v>221000</v>
      </c>
      <c r="S61" s="16">
        <f>SUM(Q61:R61)</f>
        <v>221000</v>
      </c>
      <c r="T61" s="40">
        <f t="shared" si="48"/>
        <v>0</v>
      </c>
      <c r="U61" s="40">
        <f t="shared" si="48"/>
        <v>582000</v>
      </c>
      <c r="V61" s="40">
        <f t="shared" ref="V61:V62" si="52">T61+U61</f>
        <v>582000</v>
      </c>
    </row>
    <row r="62" spans="1:22" s="44" customFormat="1" ht="330">
      <c r="A62" s="5" t="s">
        <v>113</v>
      </c>
      <c r="B62" s="8">
        <v>45</v>
      </c>
      <c r="C62" s="8" t="s">
        <v>182</v>
      </c>
      <c r="D62" s="4" t="s">
        <v>112</v>
      </c>
      <c r="E62" s="4" t="s">
        <v>99</v>
      </c>
      <c r="F62" s="13">
        <v>0</v>
      </c>
      <c r="G62" s="12">
        <v>166200</v>
      </c>
      <c r="H62" s="16">
        <f t="shared" si="49"/>
        <v>166200</v>
      </c>
      <c r="I62" s="16">
        <v>0</v>
      </c>
      <c r="J62" s="16">
        <f t="shared" si="50"/>
        <v>0</v>
      </c>
      <c r="K62" s="16"/>
      <c r="L62" s="16"/>
      <c r="M62" s="16"/>
      <c r="N62" s="13">
        <v>0</v>
      </c>
      <c r="O62" s="12">
        <v>166200</v>
      </c>
      <c r="P62" s="16">
        <f>SUM(N62:O62)</f>
        <v>166200</v>
      </c>
      <c r="Q62" s="13">
        <v>0</v>
      </c>
      <c r="R62" s="12">
        <v>166200</v>
      </c>
      <c r="S62" s="16">
        <f>SUM(Q62:R62)</f>
        <v>166200</v>
      </c>
      <c r="T62" s="40">
        <f t="shared" si="48"/>
        <v>0</v>
      </c>
      <c r="U62" s="40">
        <f t="shared" si="48"/>
        <v>498600</v>
      </c>
      <c r="V62" s="40">
        <f t="shared" si="52"/>
        <v>498600</v>
      </c>
    </row>
    <row r="63" spans="1:22" s="48" customFormat="1" ht="33">
      <c r="A63" s="64" t="s">
        <v>50</v>
      </c>
      <c r="B63" s="64"/>
      <c r="C63" s="64"/>
      <c r="D63" s="65"/>
      <c r="E63" s="65"/>
      <c r="F63" s="66">
        <f t="shared" ref="F63:V63" si="53">SUM(F60:F62)</f>
        <v>476296.1</v>
      </c>
      <c r="G63" s="67">
        <f t="shared" si="53"/>
        <v>265200</v>
      </c>
      <c r="H63" s="67">
        <f t="shared" si="53"/>
        <v>741496.1</v>
      </c>
      <c r="I63" s="67">
        <f t="shared" si="53"/>
        <v>2142</v>
      </c>
      <c r="J63" s="79">
        <f t="shared" si="50"/>
        <v>0.28887542361989493</v>
      </c>
      <c r="K63" s="67">
        <f t="shared" si="53"/>
        <v>504000</v>
      </c>
      <c r="L63" s="67">
        <f t="shared" si="53"/>
        <v>504000</v>
      </c>
      <c r="M63" s="79">
        <f t="shared" si="51"/>
        <v>100</v>
      </c>
      <c r="N63" s="66">
        <f t="shared" si="53"/>
        <v>405000</v>
      </c>
      <c r="O63" s="67">
        <f t="shared" si="53"/>
        <v>428200</v>
      </c>
      <c r="P63" s="67">
        <f t="shared" si="53"/>
        <v>833200</v>
      </c>
      <c r="Q63" s="66">
        <f t="shared" si="53"/>
        <v>405000</v>
      </c>
      <c r="R63" s="67">
        <f t="shared" si="53"/>
        <v>387200</v>
      </c>
      <c r="S63" s="67">
        <f>SUM(S60:S62)</f>
        <v>792200</v>
      </c>
      <c r="T63" s="67">
        <f t="shared" si="53"/>
        <v>1286296.1000000001</v>
      </c>
      <c r="U63" s="67">
        <f t="shared" si="53"/>
        <v>1080600</v>
      </c>
      <c r="V63" s="67">
        <f t="shared" si="53"/>
        <v>2366896.1</v>
      </c>
    </row>
    <row r="64" spans="1:22" s="44" customFormat="1" ht="100.5" customHeight="1">
      <c r="A64" s="125" t="s">
        <v>116</v>
      </c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7"/>
    </row>
    <row r="65" spans="1:22" s="44" customFormat="1" ht="198">
      <c r="A65" s="5" t="s">
        <v>114</v>
      </c>
      <c r="B65" s="8">
        <v>46</v>
      </c>
      <c r="C65" s="8" t="s">
        <v>151</v>
      </c>
      <c r="D65" s="4" t="s">
        <v>115</v>
      </c>
      <c r="E65" s="4" t="s">
        <v>99</v>
      </c>
      <c r="F65" s="13">
        <v>563040</v>
      </c>
      <c r="G65" s="12">
        <v>0</v>
      </c>
      <c r="H65" s="16">
        <f t="shared" si="49"/>
        <v>563040</v>
      </c>
      <c r="I65" s="16">
        <v>0</v>
      </c>
      <c r="J65" s="16">
        <f>I65/H65*100</f>
        <v>0</v>
      </c>
      <c r="K65" s="16"/>
      <c r="L65" s="16"/>
      <c r="M65" s="16"/>
      <c r="N65" s="13">
        <v>313166</v>
      </c>
      <c r="O65" s="12">
        <v>0</v>
      </c>
      <c r="P65" s="16">
        <f>SUM(N65:O65)</f>
        <v>313166</v>
      </c>
      <c r="Q65" s="13">
        <v>506880</v>
      </c>
      <c r="R65" s="12">
        <v>0</v>
      </c>
      <c r="S65" s="16">
        <f>SUM(Q65:R65)</f>
        <v>506880</v>
      </c>
      <c r="T65" s="40">
        <f>F65+N65+Q65</f>
        <v>1383086</v>
      </c>
      <c r="U65" s="40">
        <f>G65+O65+R65</f>
        <v>0</v>
      </c>
      <c r="V65" s="40">
        <f>T65+U65</f>
        <v>1383086</v>
      </c>
    </row>
    <row r="66" spans="1:22" s="48" customFormat="1" ht="33">
      <c r="A66" s="45" t="s">
        <v>117</v>
      </c>
      <c r="B66" s="45"/>
      <c r="C66" s="45"/>
      <c r="D66" s="46"/>
      <c r="E66" s="46"/>
      <c r="F66" s="47">
        <f t="shared" ref="F66:V66" si="54">SUM(F65)</f>
        <v>563040</v>
      </c>
      <c r="G66" s="47">
        <f t="shared" si="54"/>
        <v>0</v>
      </c>
      <c r="H66" s="47">
        <f t="shared" si="54"/>
        <v>563040</v>
      </c>
      <c r="I66" s="47">
        <f>SUM(I65)</f>
        <v>0</v>
      </c>
      <c r="J66" s="47">
        <f t="shared" ref="J66:M66" si="55">SUM(J65)</f>
        <v>0</v>
      </c>
      <c r="K66" s="47">
        <f t="shared" si="55"/>
        <v>0</v>
      </c>
      <c r="L66" s="47">
        <f t="shared" si="55"/>
        <v>0</v>
      </c>
      <c r="M66" s="47">
        <f t="shared" si="55"/>
        <v>0</v>
      </c>
      <c r="N66" s="47">
        <f t="shared" si="54"/>
        <v>313166</v>
      </c>
      <c r="O66" s="47">
        <f t="shared" si="54"/>
        <v>0</v>
      </c>
      <c r="P66" s="47">
        <f t="shared" si="54"/>
        <v>313166</v>
      </c>
      <c r="Q66" s="47">
        <f t="shared" si="54"/>
        <v>506880</v>
      </c>
      <c r="R66" s="47">
        <f t="shared" si="54"/>
        <v>0</v>
      </c>
      <c r="S66" s="47">
        <f>SUM(S65)</f>
        <v>506880</v>
      </c>
      <c r="T66" s="47">
        <f t="shared" si="54"/>
        <v>1383086</v>
      </c>
      <c r="U66" s="47">
        <f t="shared" si="54"/>
        <v>0</v>
      </c>
      <c r="V66" s="47">
        <f t="shared" si="54"/>
        <v>1383086</v>
      </c>
    </row>
    <row r="67" spans="1:22" s="48" customFormat="1" ht="33">
      <c r="A67" s="123" t="s">
        <v>189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</row>
    <row r="68" spans="1:22" ht="144.75" customHeight="1">
      <c r="A68" s="87" t="s">
        <v>55</v>
      </c>
      <c r="B68" s="69">
        <v>47</v>
      </c>
      <c r="C68" s="69" t="s">
        <v>132</v>
      </c>
      <c r="D68" s="19" t="s">
        <v>103</v>
      </c>
      <c r="E68" s="54" t="s">
        <v>3</v>
      </c>
      <c r="F68" s="12">
        <v>45595.8</v>
      </c>
      <c r="G68" s="33">
        <v>6444.2</v>
      </c>
      <c r="H68" s="16">
        <f>F68+G68</f>
        <v>52040</v>
      </c>
      <c r="I68" s="16">
        <v>46609.16</v>
      </c>
      <c r="J68" s="16">
        <f>I68/H68*100</f>
        <v>89.564104534973097</v>
      </c>
      <c r="K68" s="16">
        <v>35584.9</v>
      </c>
      <c r="L68" s="16">
        <v>35584.9</v>
      </c>
      <c r="M68" s="16">
        <f>L68/K68*100</f>
        <v>100</v>
      </c>
      <c r="N68" s="33">
        <v>0</v>
      </c>
      <c r="O68" s="33">
        <v>0</v>
      </c>
      <c r="P68" s="16">
        <f>O68+N68</f>
        <v>0</v>
      </c>
      <c r="Q68" s="33">
        <v>0</v>
      </c>
      <c r="R68" s="33">
        <v>0</v>
      </c>
      <c r="S68" s="16">
        <f>R68+Q68</f>
        <v>0</v>
      </c>
      <c r="T68" s="40">
        <f>F68+N68+Q68</f>
        <v>45595.8</v>
      </c>
      <c r="U68" s="40">
        <f>G68+O68+R68</f>
        <v>6444.2</v>
      </c>
      <c r="V68" s="40">
        <f>T68+U68</f>
        <v>52040</v>
      </c>
    </row>
    <row r="69" spans="1:22" s="18" customFormat="1" ht="183.75" customHeight="1">
      <c r="A69" s="124"/>
      <c r="B69" s="69">
        <v>48</v>
      </c>
      <c r="C69" s="69" t="s">
        <v>183</v>
      </c>
      <c r="D69" s="10" t="s">
        <v>7</v>
      </c>
      <c r="E69" s="33" t="s">
        <v>3</v>
      </c>
      <c r="F69" s="12">
        <v>0</v>
      </c>
      <c r="G69" s="33">
        <v>0</v>
      </c>
      <c r="H69" s="16">
        <f>F69+G69</f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33">
        <v>0</v>
      </c>
      <c r="O69" s="33">
        <v>0</v>
      </c>
      <c r="P69" s="16">
        <f>O69+N69</f>
        <v>0</v>
      </c>
      <c r="Q69" s="33">
        <v>100000</v>
      </c>
      <c r="R69" s="33">
        <v>3092.8</v>
      </c>
      <c r="S69" s="16">
        <f>R69+Q69</f>
        <v>103092.8</v>
      </c>
      <c r="T69" s="40">
        <f>F69+N69+Q69</f>
        <v>100000</v>
      </c>
      <c r="U69" s="40">
        <f>G69+O69+R69</f>
        <v>3092.8</v>
      </c>
      <c r="V69" s="40">
        <f>T69+U69</f>
        <v>103092.8</v>
      </c>
    </row>
    <row r="70" spans="1:22" s="18" customFormat="1" ht="183.75" customHeight="1">
      <c r="A70" s="71"/>
      <c r="B70" s="69">
        <v>49</v>
      </c>
      <c r="C70" s="69" t="s">
        <v>162</v>
      </c>
      <c r="D70" s="10" t="s">
        <v>118</v>
      </c>
      <c r="E70" s="33" t="s">
        <v>3</v>
      </c>
      <c r="F70" s="12">
        <v>5000</v>
      </c>
      <c r="G70" s="33">
        <v>0</v>
      </c>
      <c r="H70" s="16">
        <v>5000</v>
      </c>
      <c r="I70" s="16">
        <v>371.55</v>
      </c>
      <c r="J70" s="16">
        <f t="shared" ref="J70:J71" si="56">I70/H70*100</f>
        <v>7.431</v>
      </c>
      <c r="K70" s="16">
        <v>5000</v>
      </c>
      <c r="L70" s="16">
        <v>5000</v>
      </c>
      <c r="M70" s="16">
        <v>0</v>
      </c>
      <c r="N70" s="33">
        <v>0</v>
      </c>
      <c r="O70" s="33">
        <v>0</v>
      </c>
      <c r="P70" s="16">
        <f>O70+N70</f>
        <v>0</v>
      </c>
      <c r="Q70" s="33">
        <v>0</v>
      </c>
      <c r="R70" s="33">
        <v>0</v>
      </c>
      <c r="S70" s="16">
        <v>0</v>
      </c>
      <c r="T70" s="40">
        <v>5000</v>
      </c>
      <c r="U70" s="40">
        <v>0</v>
      </c>
      <c r="V70" s="40">
        <f>T70+U70</f>
        <v>5000</v>
      </c>
    </row>
    <row r="71" spans="1:22" s="48" customFormat="1" ht="33">
      <c r="A71" s="70" t="s">
        <v>54</v>
      </c>
      <c r="B71" s="45"/>
      <c r="C71" s="45"/>
      <c r="D71" s="46"/>
      <c r="E71" s="46"/>
      <c r="F71" s="47">
        <f>SUM(F68:F70)</f>
        <v>50595.8</v>
      </c>
      <c r="G71" s="47">
        <f>SUM(G68:G70)</f>
        <v>6444.2</v>
      </c>
      <c r="H71" s="47">
        <f>SUM(H68:H70)</f>
        <v>57040</v>
      </c>
      <c r="I71" s="47">
        <f t="shared" ref="I71:R71" si="57">SUM(I68:I70)</f>
        <v>46980.710000000006</v>
      </c>
      <c r="J71" s="79">
        <f t="shared" si="56"/>
        <v>82.36449859747546</v>
      </c>
      <c r="K71" s="47">
        <f t="shared" si="57"/>
        <v>40584.9</v>
      </c>
      <c r="L71" s="47">
        <f t="shared" si="57"/>
        <v>40584.9</v>
      </c>
      <c r="M71" s="79">
        <f t="shared" ref="M71" si="58">L71/K71*100</f>
        <v>100</v>
      </c>
      <c r="N71" s="47">
        <f t="shared" si="57"/>
        <v>0</v>
      </c>
      <c r="O71" s="47">
        <f>SUM(O68:O70)</f>
        <v>0</v>
      </c>
      <c r="P71" s="47">
        <f t="shared" si="57"/>
        <v>0</v>
      </c>
      <c r="Q71" s="47">
        <f t="shared" si="57"/>
        <v>100000</v>
      </c>
      <c r="R71" s="47">
        <f t="shared" si="57"/>
        <v>3092.8</v>
      </c>
      <c r="S71" s="47">
        <f>SUM(S68:S70)</f>
        <v>103092.8</v>
      </c>
      <c r="T71" s="47">
        <f>SUM(T68:T70)</f>
        <v>150595.79999999999</v>
      </c>
      <c r="U71" s="47">
        <f>SUM(U68:U70)</f>
        <v>9537</v>
      </c>
      <c r="V71" s="47">
        <f>SUM(V68:V70)</f>
        <v>160132.79999999999</v>
      </c>
    </row>
    <row r="72" spans="1:22" s="48" customFormat="1" ht="33">
      <c r="A72" s="95" t="s">
        <v>119</v>
      </c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</row>
    <row r="73" spans="1:22" s="18" customFormat="1" ht="300.75" customHeight="1">
      <c r="A73" s="53" t="s">
        <v>63</v>
      </c>
      <c r="B73" s="7">
        <v>50</v>
      </c>
      <c r="C73" s="7" t="s">
        <v>152</v>
      </c>
      <c r="D73" s="10" t="s">
        <v>106</v>
      </c>
      <c r="E73" s="119" t="s">
        <v>13</v>
      </c>
      <c r="F73" s="12">
        <v>204124.1</v>
      </c>
      <c r="G73" s="33">
        <v>6313.1</v>
      </c>
      <c r="H73" s="16">
        <f t="shared" ref="H73:H78" si="59">F73+G73</f>
        <v>210437.2</v>
      </c>
      <c r="I73" s="16">
        <v>53937.1</v>
      </c>
      <c r="J73" s="16">
        <f>I73/H73*100</f>
        <v>25.630972090485898</v>
      </c>
      <c r="K73" s="16"/>
      <c r="L73" s="16"/>
      <c r="M73" s="16"/>
      <c r="N73" s="33">
        <v>40306.800000000003</v>
      </c>
      <c r="O73" s="33">
        <v>1246.5999999999999</v>
      </c>
      <c r="P73" s="16">
        <f>N73+O73</f>
        <v>41553.4</v>
      </c>
      <c r="Q73" s="33">
        <v>42177</v>
      </c>
      <c r="R73" s="33">
        <v>1304.4000000000001</v>
      </c>
      <c r="S73" s="16">
        <f>Q73+R73</f>
        <v>43481.4</v>
      </c>
      <c r="T73" s="40">
        <f t="shared" ref="T73:U78" si="60">F73+N73+Q73</f>
        <v>286607.90000000002</v>
      </c>
      <c r="U73" s="40">
        <f t="shared" si="60"/>
        <v>8864.1</v>
      </c>
      <c r="V73" s="40">
        <f t="shared" ref="V73" si="61">T73+U73</f>
        <v>295472</v>
      </c>
    </row>
    <row r="74" spans="1:22" s="18" customFormat="1" ht="181.5" customHeight="1">
      <c r="A74" s="57" t="s">
        <v>86</v>
      </c>
      <c r="B74" s="7">
        <v>51</v>
      </c>
      <c r="C74" s="7" t="s">
        <v>153</v>
      </c>
      <c r="D74" s="10" t="s">
        <v>105</v>
      </c>
      <c r="E74" s="120"/>
      <c r="F74" s="12">
        <v>164454.1</v>
      </c>
      <c r="G74" s="33">
        <v>5086.2</v>
      </c>
      <c r="H74" s="16">
        <f t="shared" si="59"/>
        <v>169540.30000000002</v>
      </c>
      <c r="I74" s="16">
        <v>169540.30000000002</v>
      </c>
      <c r="J74" s="16">
        <f t="shared" ref="J74:J79" si="62">I74/H74*100</f>
        <v>100</v>
      </c>
      <c r="K74" s="16"/>
      <c r="L74" s="16"/>
      <c r="M74" s="16"/>
      <c r="N74" s="33">
        <v>41358.800000000003</v>
      </c>
      <c r="O74" s="33">
        <v>1279.0999999999999</v>
      </c>
      <c r="P74" s="16">
        <f>N74+O74</f>
        <v>42637.9</v>
      </c>
      <c r="Q74" s="33">
        <v>77020.5</v>
      </c>
      <c r="R74" s="33">
        <v>2382.1</v>
      </c>
      <c r="S74" s="16">
        <f>Q74+R74</f>
        <v>79402.600000000006</v>
      </c>
      <c r="T74" s="40">
        <f t="shared" si="60"/>
        <v>282833.40000000002</v>
      </c>
      <c r="U74" s="40">
        <f t="shared" si="60"/>
        <v>8747.4</v>
      </c>
      <c r="V74" s="40">
        <f t="shared" ref="V74:V78" si="63">T74+U74</f>
        <v>291580.80000000005</v>
      </c>
    </row>
    <row r="75" spans="1:22" s="18" customFormat="1" ht="330">
      <c r="A75" s="37" t="s">
        <v>85</v>
      </c>
      <c r="B75" s="7">
        <v>52</v>
      </c>
      <c r="C75" s="7" t="s">
        <v>154</v>
      </c>
      <c r="D75" s="10" t="s">
        <v>104</v>
      </c>
      <c r="E75" s="121"/>
      <c r="F75" s="61">
        <v>3291.9</v>
      </c>
      <c r="G75" s="62">
        <v>101.8</v>
      </c>
      <c r="H75" s="63">
        <f t="shared" si="59"/>
        <v>3393.7000000000003</v>
      </c>
      <c r="I75" s="63">
        <v>0</v>
      </c>
      <c r="J75" s="16">
        <f t="shared" si="62"/>
        <v>0</v>
      </c>
      <c r="K75" s="63"/>
      <c r="L75" s="63"/>
      <c r="M75" s="63"/>
      <c r="N75" s="33">
        <f>P75*97%</f>
        <v>3291.8889999999997</v>
      </c>
      <c r="O75" s="33">
        <f>P75*3%</f>
        <v>101.81099999999999</v>
      </c>
      <c r="P75" s="16">
        <v>3393.7</v>
      </c>
      <c r="Q75" s="33">
        <f>S75*97%</f>
        <v>3291.8889999999997</v>
      </c>
      <c r="R75" s="33">
        <f>S75*3%</f>
        <v>101.81099999999999</v>
      </c>
      <c r="S75" s="16">
        <v>3393.7</v>
      </c>
      <c r="T75" s="40">
        <f t="shared" si="60"/>
        <v>9875.6779999999999</v>
      </c>
      <c r="U75" s="40">
        <f t="shared" si="60"/>
        <v>305.42199999999997</v>
      </c>
      <c r="V75" s="40">
        <f t="shared" si="63"/>
        <v>10181.1</v>
      </c>
    </row>
    <row r="76" spans="1:22" s="18" customFormat="1" ht="244.5" customHeight="1">
      <c r="A76" s="87" t="s">
        <v>121</v>
      </c>
      <c r="B76" s="7">
        <v>53</v>
      </c>
      <c r="C76" s="7" t="s">
        <v>143</v>
      </c>
      <c r="D76" s="10" t="s">
        <v>122</v>
      </c>
      <c r="E76" s="73" t="s">
        <v>100</v>
      </c>
      <c r="F76" s="61">
        <v>27160</v>
      </c>
      <c r="G76" s="62">
        <v>840</v>
      </c>
      <c r="H76" s="63">
        <f t="shared" si="59"/>
        <v>28000</v>
      </c>
      <c r="I76" s="63">
        <v>0</v>
      </c>
      <c r="J76" s="16">
        <f t="shared" si="62"/>
        <v>0</v>
      </c>
      <c r="K76" s="63"/>
      <c r="L76" s="63"/>
      <c r="M76" s="63"/>
      <c r="N76" s="33">
        <v>29876</v>
      </c>
      <c r="O76" s="33">
        <v>924</v>
      </c>
      <c r="P76" s="16">
        <f>N76+O76</f>
        <v>30800</v>
      </c>
      <c r="Q76" s="33">
        <v>51604</v>
      </c>
      <c r="R76" s="33">
        <v>1596</v>
      </c>
      <c r="S76" s="16">
        <f>R76+Q76</f>
        <v>53200</v>
      </c>
      <c r="T76" s="40">
        <f t="shared" si="60"/>
        <v>108640</v>
      </c>
      <c r="U76" s="40">
        <f t="shared" si="60"/>
        <v>3360</v>
      </c>
      <c r="V76" s="40">
        <f t="shared" si="63"/>
        <v>112000</v>
      </c>
    </row>
    <row r="77" spans="1:22" s="18" customFormat="1" ht="288" customHeight="1">
      <c r="A77" s="88"/>
      <c r="B77" s="7">
        <v>54</v>
      </c>
      <c r="C77" s="7" t="s">
        <v>144</v>
      </c>
      <c r="D77" s="10" t="s">
        <v>123</v>
      </c>
      <c r="E77" s="73" t="s">
        <v>100</v>
      </c>
      <c r="F77" s="61">
        <v>5996.5</v>
      </c>
      <c r="G77" s="62">
        <v>185.5</v>
      </c>
      <c r="H77" s="63">
        <f t="shared" si="59"/>
        <v>6182</v>
      </c>
      <c r="I77" s="63">
        <v>0</v>
      </c>
      <c r="J77" s="16">
        <f t="shared" si="62"/>
        <v>0</v>
      </c>
      <c r="K77" s="63"/>
      <c r="L77" s="63"/>
      <c r="M77" s="63"/>
      <c r="N77" s="33">
        <v>9377.9</v>
      </c>
      <c r="O77" s="33">
        <v>290</v>
      </c>
      <c r="P77" s="16">
        <f t="shared" ref="P77:P78" si="64">N77+O77</f>
        <v>9667.9</v>
      </c>
      <c r="Q77" s="33">
        <v>13061.8</v>
      </c>
      <c r="R77" s="33">
        <v>404</v>
      </c>
      <c r="S77" s="16">
        <f t="shared" ref="S77:S78" si="65">R77+Q77</f>
        <v>13465.8</v>
      </c>
      <c r="T77" s="40">
        <f t="shared" si="60"/>
        <v>28436.199999999997</v>
      </c>
      <c r="U77" s="40">
        <f t="shared" si="60"/>
        <v>879.5</v>
      </c>
      <c r="V77" s="40">
        <f t="shared" si="63"/>
        <v>29315.699999999997</v>
      </c>
    </row>
    <row r="78" spans="1:22" s="18" customFormat="1" ht="244.5" customHeight="1">
      <c r="A78" s="89"/>
      <c r="B78" s="7">
        <v>55</v>
      </c>
      <c r="C78" s="7" t="s">
        <v>145</v>
      </c>
      <c r="D78" s="10" t="s">
        <v>124</v>
      </c>
      <c r="E78" s="73" t="s">
        <v>100</v>
      </c>
      <c r="F78" s="61">
        <v>2910</v>
      </c>
      <c r="G78" s="62">
        <v>90</v>
      </c>
      <c r="H78" s="63">
        <f t="shared" si="59"/>
        <v>3000</v>
      </c>
      <c r="I78" s="63">
        <v>0</v>
      </c>
      <c r="J78" s="16">
        <f t="shared" si="62"/>
        <v>0</v>
      </c>
      <c r="K78" s="63"/>
      <c r="L78" s="63"/>
      <c r="M78" s="63"/>
      <c r="N78" s="33">
        <v>2910</v>
      </c>
      <c r="O78" s="33">
        <v>90</v>
      </c>
      <c r="P78" s="16">
        <f t="shared" si="64"/>
        <v>3000</v>
      </c>
      <c r="Q78" s="33">
        <v>2910</v>
      </c>
      <c r="R78" s="33">
        <v>90</v>
      </c>
      <c r="S78" s="16">
        <f t="shared" si="65"/>
        <v>3000</v>
      </c>
      <c r="T78" s="40">
        <f t="shared" si="60"/>
        <v>8730</v>
      </c>
      <c r="U78" s="40">
        <f t="shared" si="60"/>
        <v>270</v>
      </c>
      <c r="V78" s="40">
        <f t="shared" si="63"/>
        <v>9000</v>
      </c>
    </row>
    <row r="79" spans="1:22" s="48" customFormat="1" ht="33">
      <c r="A79" s="45" t="s">
        <v>56</v>
      </c>
      <c r="B79" s="45"/>
      <c r="C79" s="45"/>
      <c r="D79" s="46"/>
      <c r="E79" s="46"/>
      <c r="F79" s="47">
        <f>SUM(F73:F78)</f>
        <v>407936.60000000003</v>
      </c>
      <c r="G79" s="47">
        <f t="shared" ref="G79:V79" si="66">SUM(G73:G78)</f>
        <v>12616.599999999999</v>
      </c>
      <c r="H79" s="47">
        <f t="shared" si="66"/>
        <v>420553.2</v>
      </c>
      <c r="I79" s="47">
        <f t="shared" si="66"/>
        <v>223477.40000000002</v>
      </c>
      <c r="J79" s="79">
        <f t="shared" si="62"/>
        <v>53.13891322191818</v>
      </c>
      <c r="K79" s="47">
        <f t="shared" si="66"/>
        <v>0</v>
      </c>
      <c r="L79" s="47">
        <f t="shared" si="66"/>
        <v>0</v>
      </c>
      <c r="M79" s="47">
        <f t="shared" si="66"/>
        <v>0</v>
      </c>
      <c r="N79" s="47">
        <f t="shared" si="66"/>
        <v>127121.389</v>
      </c>
      <c r="O79" s="47">
        <f t="shared" si="66"/>
        <v>3931.511</v>
      </c>
      <c r="P79" s="47">
        <f t="shared" si="66"/>
        <v>131052.9</v>
      </c>
      <c r="Q79" s="47">
        <f t="shared" si="66"/>
        <v>190065.18899999998</v>
      </c>
      <c r="R79" s="47">
        <f t="shared" si="66"/>
        <v>5878.3109999999997</v>
      </c>
      <c r="S79" s="47">
        <f t="shared" si="66"/>
        <v>195943.5</v>
      </c>
      <c r="T79" s="47">
        <f t="shared" si="66"/>
        <v>725123.17799999996</v>
      </c>
      <c r="U79" s="47">
        <f t="shared" si="66"/>
        <v>22426.421999999999</v>
      </c>
      <c r="V79" s="47">
        <f t="shared" si="66"/>
        <v>747549.6</v>
      </c>
    </row>
    <row r="80" spans="1:22" s="48" customFormat="1" ht="33">
      <c r="A80" s="95" t="s">
        <v>120</v>
      </c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</row>
    <row r="81" spans="1:22" s="18" customFormat="1" ht="132">
      <c r="A81" s="37" t="s">
        <v>64</v>
      </c>
      <c r="B81" s="7">
        <v>56</v>
      </c>
      <c r="C81" s="7" t="s">
        <v>142</v>
      </c>
      <c r="D81" s="14" t="s">
        <v>69</v>
      </c>
      <c r="E81" s="12" t="s">
        <v>100</v>
      </c>
      <c r="F81" s="13">
        <v>120516</v>
      </c>
      <c r="G81" s="33">
        <v>3727.3</v>
      </c>
      <c r="H81" s="16">
        <f t="shared" ref="H81" si="67">F81+G81</f>
        <v>124243.3</v>
      </c>
      <c r="I81" s="16">
        <v>0</v>
      </c>
      <c r="J81" s="16">
        <f>I81/H81*100</f>
        <v>0</v>
      </c>
      <c r="K81" s="16"/>
      <c r="L81" s="16"/>
      <c r="M81" s="16"/>
      <c r="N81" s="13">
        <v>125337</v>
      </c>
      <c r="O81" s="33">
        <v>3876.4</v>
      </c>
      <c r="P81" s="16">
        <f>O81+N81</f>
        <v>129213.4</v>
      </c>
      <c r="Q81" s="13">
        <v>128972</v>
      </c>
      <c r="R81" s="33">
        <v>3988.8</v>
      </c>
      <c r="S81" s="16">
        <f>R81+Q81</f>
        <v>132960.79999999999</v>
      </c>
      <c r="T81" s="40">
        <f>F81+N81+Q81</f>
        <v>374825</v>
      </c>
      <c r="U81" s="40">
        <f>G81+O81+R81</f>
        <v>11592.5</v>
      </c>
      <c r="V81" s="40">
        <f t="shared" ref="V81" si="68">T81+U81</f>
        <v>386417.5</v>
      </c>
    </row>
    <row r="82" spans="1:22" s="48" customFormat="1" ht="33">
      <c r="A82" s="45" t="s">
        <v>57</v>
      </c>
      <c r="B82" s="45"/>
      <c r="C82" s="45"/>
      <c r="D82" s="46"/>
      <c r="E82" s="46"/>
      <c r="F82" s="47">
        <f>F81</f>
        <v>120516</v>
      </c>
      <c r="G82" s="47">
        <f t="shared" ref="G82" si="69">G81</f>
        <v>3727.3</v>
      </c>
      <c r="H82" s="47">
        <f t="shared" ref="H82:M82" si="70">H81</f>
        <v>124243.3</v>
      </c>
      <c r="I82" s="47">
        <f t="shared" si="70"/>
        <v>0</v>
      </c>
      <c r="J82" s="79">
        <f>I82/H82*100</f>
        <v>0</v>
      </c>
      <c r="K82" s="47">
        <f t="shared" si="70"/>
        <v>0</v>
      </c>
      <c r="L82" s="47">
        <f t="shared" si="70"/>
        <v>0</v>
      </c>
      <c r="M82" s="47">
        <f t="shared" si="70"/>
        <v>0</v>
      </c>
      <c r="N82" s="47">
        <f t="shared" ref="N82" si="71">N81</f>
        <v>125337</v>
      </c>
      <c r="O82" s="47">
        <f>O81</f>
        <v>3876.4</v>
      </c>
      <c r="P82" s="47">
        <f t="shared" ref="P82" si="72">P81</f>
        <v>129213.4</v>
      </c>
      <c r="Q82" s="47">
        <f t="shared" ref="Q82" si="73">Q81</f>
        <v>128972</v>
      </c>
      <c r="R82" s="47">
        <f t="shared" ref="R82" si="74">R81</f>
        <v>3988.8</v>
      </c>
      <c r="S82" s="47">
        <f t="shared" ref="S82" si="75">S81</f>
        <v>132960.79999999999</v>
      </c>
      <c r="T82" s="52">
        <f t="shared" ref="T82" si="76">T81</f>
        <v>374825</v>
      </c>
      <c r="U82" s="52">
        <f t="shared" ref="U82" si="77">U81</f>
        <v>11592.5</v>
      </c>
      <c r="V82" s="52">
        <f t="shared" ref="V82" si="78">V81</f>
        <v>386417.5</v>
      </c>
    </row>
    <row r="83" spans="1:22" s="3" customFormat="1" ht="122.45" customHeight="1">
      <c r="A83" s="51" t="s">
        <v>58</v>
      </c>
      <c r="B83" s="6"/>
      <c r="C83" s="6"/>
      <c r="D83" s="6"/>
      <c r="E83" s="6"/>
      <c r="F83" s="68">
        <f>F82+F79+F71+F66+F58+F48+F45+F31+F22+F63</f>
        <v>4585810.0000000009</v>
      </c>
      <c r="G83" s="68">
        <f t="shared" ref="G83:V83" si="79">G82+G79+G71+G66+G58+G48+G45+G31+G22+G63</f>
        <v>773312.03999999992</v>
      </c>
      <c r="H83" s="68">
        <f>H82+H79+H71+H66+H58+H48+H45+H31+H22+H63</f>
        <v>5359122.04</v>
      </c>
      <c r="I83" s="68">
        <f>I82+I79+I71+I66+I58+I48+I45+I31+I22+I63</f>
        <v>1136300.51</v>
      </c>
      <c r="J83" s="74">
        <f>I83/H83*100</f>
        <v>21.203109418273296</v>
      </c>
      <c r="K83" s="74">
        <f>K82+K79+K71+K66+K58+K48+K45+K31+K22+K63</f>
        <v>1738069</v>
      </c>
      <c r="L83" s="74">
        <f t="shared" ref="L83" si="80">L82+L79+L71+L66+L58+L48+L45+L31+L22+L63</f>
        <v>1589363.8</v>
      </c>
      <c r="M83" s="74">
        <f>L83/K83*100</f>
        <v>91.444229199185997</v>
      </c>
      <c r="N83" s="68">
        <f t="shared" si="79"/>
        <v>3422682.9890000001</v>
      </c>
      <c r="O83" s="68">
        <f>O82+O79+O71+O66+O58+O48+O45+O31+O22+O63</f>
        <v>678964.31099999999</v>
      </c>
      <c r="P83" s="68">
        <f t="shared" si="79"/>
        <v>4101647.3</v>
      </c>
      <c r="Q83" s="68">
        <f t="shared" si="79"/>
        <v>3735006.7289999998</v>
      </c>
      <c r="R83" s="68">
        <f t="shared" si="79"/>
        <v>765833.41099999996</v>
      </c>
      <c r="S83" s="68">
        <f>S82+S79+S71+S66+S58+S48+S45+S31+S22+S63</f>
        <v>4500840.1400000006</v>
      </c>
      <c r="T83" s="68">
        <f>T82+T79+T71+T66+T58+T48+T45+T31+T22+T63</f>
        <v>11743499.718</v>
      </c>
      <c r="U83" s="68">
        <f>U82+U79+U71+U66+U58+U48+U45+U31+U22+U63</f>
        <v>2218109.7620000001</v>
      </c>
      <c r="V83" s="68">
        <f t="shared" si="79"/>
        <v>13961609.479999999</v>
      </c>
    </row>
  </sheetData>
  <sheetProtection selectLockedCells="1" selectUnlockedCells="1"/>
  <customSheetViews>
    <customSheetView guid="{2A26EEBB-25FA-4552-8DD6-8C59926E8570}" scale="50" showPageBreaks="1" showGridLines="0" view="pageBreakPreview" topLeftCell="A2">
      <pane xSplit="5" ySplit="6" topLeftCell="F51" activePane="bottomRight" state="frozen"/>
      <selection pane="bottomRight" activeCell="D52" sqref="D52"/>
      <pageMargins left="0.25" right="0" top="0.38" bottom="0.17" header="0.4" footer="0.17"/>
      <pageSetup paperSize="9" scale="19" firstPageNumber="0" fitToHeight="30" orientation="landscape" r:id="rId1"/>
      <headerFooter alignWithMargins="0"/>
    </customSheetView>
    <customSheetView guid="{E1CE0088-65FE-4A87-B8F5-04B0B9F5A24A}" scale="40" showPageBreaks="1" showGridLines="0">
      <pane ySplit="7" topLeftCell="A27" activePane="bottomLeft" state="frozen"/>
      <selection pane="bottomLeft" activeCell="I29" sqref="I29"/>
      <pageMargins left="0.2" right="0.15748031496062992" top="0.11811023622047245" bottom="0.11811023622047245" header="0.51181102362204722" footer="0.19685039370078741"/>
      <pageSetup paperSize="9" scale="10" firstPageNumber="0" orientation="landscape" r:id="rId2"/>
      <headerFooter alignWithMargins="0"/>
    </customSheetView>
    <customSheetView guid="{C3E6E9C8-BA78-43E6-B0E3-4F101E5421BD}" scale="40" showPageBreaks="1" showGridLines="0">
      <pane ySplit="7" topLeftCell="A8" activePane="bottomLeft" state="frozen"/>
      <selection pane="bottomLeft" activeCell="I12" sqref="I12"/>
      <pageMargins left="0" right="0" top="0" bottom="0" header="0.51181102362204722" footer="0.19685039370078741"/>
      <pageSetup paperSize="9" scale="20" firstPageNumber="0" orientation="landscape" r:id="rId3"/>
      <headerFooter alignWithMargins="0"/>
    </customSheetView>
    <customSheetView guid="{B6182C9E-8100-4753-A0E1-6E80C78A1B8A}" scale="40" showPageBreaks="1" showGridLines="0" view="pageBreakPreview" topLeftCell="A2">
      <pane xSplit="4" ySplit="5" topLeftCell="E71" activePane="bottomRight" state="frozen"/>
      <selection pane="bottomRight" activeCell="H72" sqref="H72"/>
      <pageMargins left="0.25" right="0" top="0.38" bottom="0.17" header="0.4" footer="0.17"/>
      <pageSetup paperSize="9" scale="26" firstPageNumber="0" fitToHeight="30" orientation="landscape" r:id="rId4"/>
      <headerFooter alignWithMargins="0"/>
    </customSheetView>
    <customSheetView guid="{7C842407-1D90-4E0F-B719-0A31CBB26AFE}" scale="50" showPageBreaks="1" showGridLines="0" view="pageBreakPreview" topLeftCell="A51">
      <selection activeCell="H52" sqref="H52"/>
      <pageMargins left="0.19685039370078741" right="0.15748031496062992" top="0.51181102362204722" bottom="0.31496062992125984" header="0.51181102362204722" footer="0.51181102362204722"/>
      <pageSetup paperSize="9" scale="10" firstPageNumber="0" orientation="landscape" horizontalDpi="300" verticalDpi="300" r:id="rId5"/>
      <headerFooter alignWithMargins="0"/>
    </customSheetView>
    <customSheetView guid="{BE28015B-4BCA-4270-BD39-A91508FE316C}" scale="37" showPageBreaks="1" showGridLines="0" view="pageBreakPreview" topLeftCell="A2">
      <pane ySplit="4" topLeftCell="A31" activePane="bottomLeft" state="frozen"/>
      <selection pane="bottomLeft" activeCell="H35" sqref="H35"/>
      <pageMargins left="0.19685039370078741" right="0.15748031496062992" top="0.31496062992125984" bottom="0.31496062992125984" header="0.51181102362204722" footer="0.51181102362204722"/>
      <pageSetup paperSize="8" scale="37" firstPageNumber="0" fitToHeight="20" orientation="landscape" r:id="rId6"/>
      <headerFooter alignWithMargins="0"/>
    </customSheetView>
    <customSheetView guid="{F6334343-A946-49A9-A920-7A5489CF891A}" scale="44" showPageBreaks="1" showGridLines="0" topLeftCell="A2">
      <pane xSplit="4" ySplit="5" topLeftCell="F64" activePane="bottomRight" state="frozen"/>
      <selection pane="bottomRight" activeCell="G68" sqref="G66:G68"/>
      <pageMargins left="0.25" right="0" top="0.38" bottom="0.17" header="0.4" footer="0.17"/>
      <pageSetup paperSize="9" scale="27" firstPageNumber="0" fitToHeight="30" orientation="landscape" r:id="rId7"/>
      <headerFooter alignWithMargins="0"/>
    </customSheetView>
    <customSheetView guid="{CF8FE01B-9723-4303-8150-591E36DA3D8B}" scale="40" showPageBreaks="1" showGridLines="0" fitToPage="1" topLeftCell="A3">
      <pane xSplit="4" ySplit="2" topLeftCell="E61" activePane="bottomRight" state="frozen"/>
      <selection pane="bottomRight" activeCell="O64" sqref="O64:Q64"/>
      <pageMargins left="0.19685039370078741" right="0.15748031496062992" top="0.51181102362204722" bottom="0.31496062992125984" header="0.51181102362204722" footer="0.51181102362204722"/>
      <pageSetup paperSize="9" scale="26" firstPageNumber="0" fitToHeight="20" orientation="landscape" r:id="rId8"/>
      <headerFooter alignWithMargins="0"/>
    </customSheetView>
    <customSheetView guid="{8E1576EF-45C4-4ACF-989A-6F87E3CE0ADF}" scale="25" showGridLines="0" fitToPage="1">
      <pane xSplit="3" ySplit="9" topLeftCell="D36" activePane="bottomRight" state="frozen"/>
      <selection pane="bottomRight" activeCell="O36" sqref="O36"/>
      <pageMargins left="0.19685039370078741" right="0.15748031496062992" top="0.51181102362204722" bottom="0.31496062992125984" header="0.51181102362204722" footer="0.51181102362204722"/>
      <pageSetup paperSize="9" scale="10" firstPageNumber="0" fitToHeight="2" orientation="landscape" horizontalDpi="300" verticalDpi="300" r:id="rId9"/>
      <headerFooter alignWithMargins="0"/>
    </customSheetView>
    <customSheetView guid="{70B07D57-084B-47B2-A70E-18B27D12852D}" showPageBreaks="1" showGridLines="0" hiddenRows="1" topLeftCell="G55">
      <selection activeCell="N56" sqref="N56"/>
      <pageMargins left="0.19685039370078741" right="0.15748031496062992" top="0.51181102362204722" bottom="0.31496062992125984" header="0.51181102362204722" footer="0.51181102362204722"/>
      <pageSetup paperSize="9" scale="10" firstPageNumber="0" orientation="landscape" horizontalDpi="300" verticalDpi="300" r:id="rId10"/>
      <headerFooter alignWithMargins="0"/>
    </customSheetView>
    <customSheetView guid="{C93F96C1-6B45-438B-9D06-0049BDE0B44C}" showPageBreaks="1" showGridLines="0" fitToPage="1" topLeftCell="I3">
      <selection activeCell="N13" sqref="N13"/>
      <pageMargins left="0.19685039370078741" right="0.15748031496062992" top="0.51181102362204722" bottom="0.31496062992125984" header="0.51181102362204722" footer="0.51181102362204722"/>
      <pageSetup paperSize="9" scale="10" firstPageNumber="0" fitToHeight="2" orientation="landscape" horizontalDpi="300" verticalDpi="300" r:id="rId11"/>
      <headerFooter alignWithMargins="0"/>
    </customSheetView>
    <customSheetView guid="{484A7967-0590-41A7-8455-04E148123078}" scale="75" showGridLines="0" fitToPage="1" topLeftCell="A4">
      <pane xSplit="1" ySplit="5" topLeftCell="D66" activePane="bottomRight" state="frozen"/>
      <selection pane="bottomRight" activeCell="W68" sqref="W68:Y75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2"/>
      <headerFooter alignWithMargins="0"/>
    </customSheetView>
    <customSheetView guid="{2490238E-8097-4A90-AC1B-A40B7FA21697}" scale="69" showPageBreaks="1" showGridLines="0" fitToPage="1" hiddenRows="1" view="pageBreakPreview" topLeftCell="A102">
      <selection activeCell="C98" sqref="C98:C101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3"/>
      <headerFooter alignWithMargins="0"/>
    </customSheetView>
    <customSheetView guid="{18155D2D-0BA0-4919-8B2E-FC2D2F833CEF}" scale="32" showGridLines="0" topLeftCell="A8">
      <selection activeCell="AA10" sqref="AA10"/>
      <pageMargins left="0.19685039370078741" right="0.19685039370078741" top="0.51181102362204722" bottom="0.16" header="0.51181102362204722" footer="0.18"/>
      <pageSetup paperSize="9" scale="15" firstPageNumber="0" orientation="landscape" horizontalDpi="300" verticalDpi="300" r:id="rId14"/>
      <headerFooter alignWithMargins="0"/>
    </customSheetView>
    <customSheetView guid="{2F954143-2512-452E-B5DE-69BB5713BC13}" scale="40" showGridLines="0">
      <pane xSplit="2" ySplit="8" topLeftCell="C36" activePane="bottomRight" state="frozen"/>
      <selection pane="bottomRight" activeCell="K21" sqref="K21"/>
      <pageMargins left="0" right="0" top="0.11811023622047245" bottom="0.11811023622047245" header="0.51181102362204722" footer="0.19685039370078741"/>
      <pageSetup paperSize="9" scale="10" firstPageNumber="0" orientation="landscape" r:id="rId15"/>
      <headerFooter alignWithMargins="0"/>
    </customSheetView>
    <customSheetView guid="{B4806384-12F6-4BAA-88D5-287700DE33D6}" scale="31" showPageBreaks="1" showGridLines="0" hiddenRows="1" topLeftCell="A53">
      <selection activeCell="S61" sqref="S61"/>
      <pageMargins left="0.19685039370078741" right="0.19685039370078741" top="0.51181102362204722" bottom="0.16" header="0.51181102362204722" footer="0.18"/>
      <pageSetup paperSize="9" scale="10" firstPageNumber="0" orientation="landscape" horizontalDpi="300" verticalDpi="300" r:id="rId16"/>
      <headerFooter alignWithMargins="0"/>
    </customSheetView>
    <customSheetView guid="{A7A89421-6DDD-4D15-B049-09DA6B6BE722}" scale="31" showPageBreaks="1" showGridLines="0" fitToPage="1" topLeftCell="A4">
      <pane xSplit="1" ySplit="5" topLeftCell="P26" activePane="bottomRight" state="frozen"/>
      <selection pane="bottomRight" activeCell="AB31" sqref="AB31"/>
      <pageMargins left="0.19685039370078741" right="0.15748031496062992" top="0.51181102362204722" bottom="0.31496062992125984" header="0.51181102362204722" footer="0.51181102362204722"/>
      <pageSetup paperSize="9" scale="10" firstPageNumber="0" fitToHeight="2" orientation="landscape" horizontalDpi="300" verticalDpi="300" r:id="rId17"/>
      <headerFooter alignWithMargins="0"/>
    </customSheetView>
    <customSheetView guid="{2C5FCB56-0574-4579-93B7-FDA5721F91F8}" scale="36" showPageBreaks="1" showGridLines="0" fitToPage="1" hiddenRows="1" topLeftCell="A4">
      <pane xSplit="1" ySplit="3" topLeftCell="L103" activePane="bottomRight" state="frozen"/>
      <selection pane="bottomRight" activeCell="S105" sqref="S105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8"/>
      <headerFooter alignWithMargins="0"/>
    </customSheetView>
    <customSheetView guid="{58445AEF-C284-4D01-AEAA-201AF9D0F2DC}" scale="40" showGridLines="0" fitToPage="1" topLeftCell="A4">
      <pane xSplit="1" ySplit="5" topLeftCell="B33" activePane="bottomRight" state="frozen"/>
      <selection pane="bottomRight" activeCell="AB100" sqref="AB100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9"/>
      <headerFooter alignWithMargins="0"/>
    </customSheetView>
    <customSheetView guid="{72B1A13D-1963-454B-9FFA-0648D1E57FBE}" scale="37" showPageBreaks="1" showGridLines="0" fitToPage="1" showAutoFilter="1">
      <pane ySplit="7" topLeftCell="A107" activePane="bottomLeft" state="frozen"/>
      <selection pane="bottomLeft" activeCell="D154" sqref="D154"/>
      <pageMargins left="0" right="0" top="0" bottom="0" header="0.51181102362204722" footer="0.19685039370078741"/>
      <pageSetup paperSize="9" scale="10" firstPageNumber="0" orientation="landscape" r:id="rId20"/>
      <headerFooter alignWithMargins="0"/>
      <autoFilter ref="A7:D146"/>
    </customSheetView>
    <customSheetView guid="{3CE56861-3905-4A76-BB0B-AC5AA8326C7E}" scale="37" showPageBreaks="1" showGridLines="0" hiddenRows="1" view="pageBreakPreview" topLeftCell="A32">
      <selection activeCell="D33" sqref="D33"/>
      <pageMargins left="0.19685039370078741" right="0" top="0.31496062992125984" bottom="0.31496062992125984" header="0.51181102362204722" footer="0.51181102362204722"/>
      <pageSetup paperSize="8" scale="23" firstPageNumber="0" fitToHeight="20" orientation="landscape" r:id="rId21"/>
      <headerFooter alignWithMargins="0"/>
    </customSheetView>
    <customSheetView guid="{9CDFCE14-213D-4802-A65C-DFFFE0E06503}" scale="37" showPageBreaks="1" showGridLines="0" fitToPage="1" topLeftCell="A4">
      <pane xSplit="1" ySplit="5" topLeftCell="B91" activePane="bottomRight" state="frozen"/>
      <selection pane="bottomRight" activeCell="C94" sqref="C94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22"/>
      <headerFooter alignWithMargins="0"/>
    </customSheetView>
    <customSheetView guid="{5A4F350B-5B36-45A2-9B84-87109BE027B5}" scale="44" showPageBreaks="1" showGridLines="0" topLeftCell="A2">
      <pane xSplit="4" ySplit="5" topLeftCell="E7" activePane="bottomRight" state="frozen"/>
      <selection pane="bottomRight" activeCell="H9" sqref="H9"/>
      <pageMargins left="0.25" right="0" top="0.38" bottom="0.17" header="0.4" footer="0.17"/>
      <pageSetup paperSize="9" scale="27" firstPageNumber="0" fitToHeight="30" orientation="landscape" r:id="rId23"/>
      <headerFooter alignWithMargins="0"/>
    </customSheetView>
    <customSheetView guid="{61655005-565A-4894-BABD-ADBCA86896B5}" scale="40" showPageBreaks="1" showGridLines="0" fitToPage="1">
      <pane ySplit="7" topLeftCell="A68" activePane="bottomLeft" state="frozen"/>
      <selection pane="bottomLeft" activeCell="H40" sqref="H40"/>
      <pageMargins left="0.19685039370078741" right="0.15748031496062992" top="0.11811023622047245" bottom="0.11811023622047245" header="0.51181102362204722" footer="0.19685039370078741"/>
      <pageSetup paperSize="9" scale="26" firstPageNumber="0" fitToHeight="6" orientation="landscape" r:id="rId24"/>
      <headerFooter alignWithMargins="0"/>
    </customSheetView>
    <customSheetView guid="{8F294AAB-046B-46BF-A72F-1CB3500DAFF1}" scale="27" showPageBreaks="1" showGridLines="0" topLeftCell="A53">
      <selection activeCell="AH65" sqref="AH65"/>
      <pageMargins left="0.19685039370078741" right="0.19685039370078741" top="0.51181102362204722" bottom="0.16" header="0.51181102362204722" footer="0.18"/>
      <pageSetup paperSize="9" scale="15" firstPageNumber="0" orientation="landscape" horizontalDpi="300" verticalDpi="300" r:id="rId25"/>
      <headerFooter alignWithMargins="0"/>
    </customSheetView>
    <customSheetView guid="{04794CC2-DF6F-4444-BCC9-00916C90FBC5}" scale="40" showPageBreaks="1" showGridLines="0" fitToPage="1" topLeftCell="A68">
      <selection activeCell="N72" sqref="N72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26"/>
      <headerFooter alignWithMargins="0"/>
    </customSheetView>
    <customSheetView guid="{CD13C7A6-F330-4B90-B3CA-FD2A6E736E98}" scale="40" showPageBreaks="1" showGridLines="0">
      <pane xSplit="2" ySplit="8" topLeftCell="C17" activePane="bottomRight" state="frozen"/>
      <selection pane="bottomRight" activeCell="I18" sqref="I18"/>
      <pageMargins left="0" right="0" top="0.11811023622047245" bottom="0.11811023622047245" header="0.51181102362204722" footer="0.19685039370078741"/>
      <pageSetup paperSize="9" scale="10" firstPageNumber="0" orientation="landscape" r:id="rId27"/>
      <headerFooter alignWithMargins="0"/>
    </customSheetView>
  </customSheetViews>
  <mergeCells count="49">
    <mergeCell ref="Q4:Q5"/>
    <mergeCell ref="R4:R5"/>
    <mergeCell ref="I4:J4"/>
    <mergeCell ref="L4:M4"/>
    <mergeCell ref="K4:K5"/>
    <mergeCell ref="A80:V80"/>
    <mergeCell ref="E73:E75"/>
    <mergeCell ref="A59:V59"/>
    <mergeCell ref="A46:V46"/>
    <mergeCell ref="A49:V49"/>
    <mergeCell ref="A53:A56"/>
    <mergeCell ref="A72:V72"/>
    <mergeCell ref="A67:V67"/>
    <mergeCell ref="A68:A69"/>
    <mergeCell ref="A64:V64"/>
    <mergeCell ref="A76:A78"/>
    <mergeCell ref="A51:A52"/>
    <mergeCell ref="B1:V1"/>
    <mergeCell ref="A32:V32"/>
    <mergeCell ref="A33:A36"/>
    <mergeCell ref="A37:A40"/>
    <mergeCell ref="F2:V2"/>
    <mergeCell ref="A2:A5"/>
    <mergeCell ref="B2:B5"/>
    <mergeCell ref="D2:D5"/>
    <mergeCell ref="E2:E5"/>
    <mergeCell ref="F4:F5"/>
    <mergeCell ref="S4:S5"/>
    <mergeCell ref="T4:T5"/>
    <mergeCell ref="U4:U5"/>
    <mergeCell ref="V4:V5"/>
    <mergeCell ref="C2:C5"/>
    <mergeCell ref="F3:M3"/>
    <mergeCell ref="A42:A43"/>
    <mergeCell ref="A24:A26"/>
    <mergeCell ref="A11:A12"/>
    <mergeCell ref="N3:P3"/>
    <mergeCell ref="Q3:S3"/>
    <mergeCell ref="A23:V23"/>
    <mergeCell ref="T3:V3"/>
    <mergeCell ref="A7:V7"/>
    <mergeCell ref="A18:A21"/>
    <mergeCell ref="A13:A17"/>
    <mergeCell ref="A8:A10"/>
    <mergeCell ref="H4:H5"/>
    <mergeCell ref="N4:N5"/>
    <mergeCell ref="O4:O5"/>
    <mergeCell ref="P4:P5"/>
    <mergeCell ref="G4:G5"/>
  </mergeCells>
  <phoneticPr fontId="0" type="noConversion"/>
  <pageMargins left="0.25" right="0" top="0.38" bottom="0.17" header="0.4" footer="0.17"/>
  <pageSetup paperSize="9" scale="19" firstPageNumber="0" fitToHeight="30" orientation="landscape" r:id="rId2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21.11.2018</vt:lpstr>
      <vt:lpstr>'21.11.2018'!Заголовки_для_печати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Алексеевна Мирсанова</dc:creator>
  <cp:lastModifiedBy>Киселёва Е.А.</cp:lastModifiedBy>
  <cp:revision>1</cp:revision>
  <cp:lastPrinted>2019-07-04T02:07:22Z</cp:lastPrinted>
  <dcterms:created xsi:type="dcterms:W3CDTF">2006-09-27T19:33:49Z</dcterms:created>
  <dcterms:modified xsi:type="dcterms:W3CDTF">2019-07-08T01:47:59Z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